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7280" windowHeight="7212" tabRatio="972"/>
  </bookViews>
  <sheets>
    <sheet name="DCIP Cover Page" sheetId="1" r:id="rId1"/>
    <sheet name="Assurances" sheetId="2" r:id="rId2"/>
    <sheet name="District Leadership Team" sheetId="3" r:id="rId3"/>
    <sheet name="District Info Sheet" sheetId="4" r:id="rId4"/>
    <sheet name="Overview" sheetId="5" r:id="rId5"/>
    <sheet name="PS Reform Model" sheetId="6" r:id="rId6"/>
    <sheet name="Leading Indicators" sheetId="7" r:id="rId7"/>
    <sheet name="Tenet 1" sheetId="8" r:id="rId8"/>
    <sheet name="Tenet 2" sheetId="13" r:id="rId9"/>
    <sheet name="Tenet 3" sheetId="14" r:id="rId10"/>
    <sheet name="Tenet 4" sheetId="15" r:id="rId11"/>
    <sheet name="Tenet 5" sheetId="16" r:id="rId12"/>
    <sheet name="Tenet 6" sheetId="17" r:id="rId13"/>
    <sheet name="Set-Asides" sheetId="18" r:id="rId14"/>
    <sheet name="AllocationPlan-Improvement" sheetId="19" r:id="rId15"/>
    <sheet name="AllocationPlan-PE" sheetId="20" r:id="rId16"/>
    <sheet name="SI Set Aside Rates" sheetId="21" state="hidden" r:id="rId17"/>
  </sheets>
  <externalReferences>
    <externalReference r:id="rId18"/>
    <externalReference r:id="rId19"/>
    <externalReference r:id="rId20"/>
    <externalReference r:id="rId21"/>
    <externalReference r:id="rId22"/>
  </externalReferences>
  <definedNames>
    <definedName name="_xlnm._FilterDatabase" localSheetId="14" hidden="1">'AllocationPlan-Improvement'!$B$8:$E$24</definedName>
    <definedName name="_xlnm._FilterDatabase" localSheetId="15" hidden="1">'AllocationPlan-PE'!$B$5:$E$17</definedName>
    <definedName name="_xlnm._FilterDatabase" localSheetId="16" hidden="1">'SI Set Aside Rates'!$A$2:$G$2</definedName>
    <definedName name="_Toc279146926" localSheetId="1">Assurances!#REF!</definedName>
    <definedName name="_Toc279146926" localSheetId="5">'PS Reform Model'!$B$11</definedName>
    <definedName name="account1213" localSheetId="14">#REF!</definedName>
    <definedName name="account1213" localSheetId="15">#REF!</definedName>
    <definedName name="account1213" localSheetId="1">#REF!</definedName>
    <definedName name="account1213" localSheetId="0">#REF!</definedName>
    <definedName name="account1213" localSheetId="3">#REF!</definedName>
    <definedName name="account1213" localSheetId="2">#REF!</definedName>
    <definedName name="account1213" localSheetId="4">#REF!</definedName>
    <definedName name="account1213" localSheetId="5">#REF!</definedName>
    <definedName name="account1213" localSheetId="16">#REF!</definedName>
    <definedName name="account1213" localSheetId="8">#REF!</definedName>
    <definedName name="account1213" localSheetId="9">#REF!</definedName>
    <definedName name="account1213" localSheetId="10">#REF!</definedName>
    <definedName name="account1213" localSheetId="11">#REF!</definedName>
    <definedName name="account1213" localSheetId="12">#REF!</definedName>
    <definedName name="account1213">#REF!</definedName>
    <definedName name="acct1415">[1]Account.Rev!$D$3:$F$5419</definedName>
    <definedName name="ALBANY_CITY_SD" localSheetId="14">#REF!</definedName>
    <definedName name="ALBANY_CITY_SD" localSheetId="15">#REF!</definedName>
    <definedName name="ALBANY_CITY_SD" localSheetId="1">#REF!</definedName>
    <definedName name="ALBANY_CITY_SD" localSheetId="0">#REF!</definedName>
    <definedName name="ALBANY_CITY_SD" localSheetId="3">#REF!</definedName>
    <definedName name="ALBANY_CITY_SD" localSheetId="2">#REF!</definedName>
    <definedName name="ALBANY_CITY_SD" localSheetId="4">#REF!</definedName>
    <definedName name="ALBANY_CITY_SD" localSheetId="5">#REF!</definedName>
    <definedName name="ALBANY_CITY_SD" localSheetId="8">#REF!</definedName>
    <definedName name="ALBANY_CITY_SD" localSheetId="9">#REF!</definedName>
    <definedName name="ALBANY_CITY_SD" localSheetId="10">#REF!</definedName>
    <definedName name="ALBANY_CITY_SD" localSheetId="11">#REF!</definedName>
    <definedName name="ALBANY_CITY_SD" localSheetId="12">#REF!</definedName>
    <definedName name="ALBANY_CITY_SD">#REF!</definedName>
    <definedName name="Allocations">'[2]Allocations-Summary'!$A$2:$H$908</definedName>
    <definedName name="allocations201314" localSheetId="14">#REF!</definedName>
    <definedName name="allocations201314" localSheetId="15">#REF!</definedName>
    <definedName name="allocations201314" localSheetId="1">#REF!</definedName>
    <definedName name="allocations201314" localSheetId="0">#REF!</definedName>
    <definedName name="allocations201314" localSheetId="3">#REF!</definedName>
    <definedName name="allocations201314" localSheetId="2">#REF!</definedName>
    <definedName name="allocations201314" localSheetId="4">#REF!</definedName>
    <definedName name="allocations201314" localSheetId="5">#REF!</definedName>
    <definedName name="allocations201314" localSheetId="16">'[3]2013-14 T-I.II.III. Allocations'!$A$2:$F$933</definedName>
    <definedName name="allocations201314" localSheetId="8">#REF!</definedName>
    <definedName name="allocations201314" localSheetId="9">#REF!</definedName>
    <definedName name="allocations201314" localSheetId="10">#REF!</definedName>
    <definedName name="allocations201314" localSheetId="11">#REF!</definedName>
    <definedName name="allocations201314" localSheetId="12">#REF!</definedName>
    <definedName name="allocations201314">#REF!</definedName>
    <definedName name="alloctI1415" localSheetId="14">#REF!</definedName>
    <definedName name="alloctI1415" localSheetId="15">#REF!</definedName>
    <definedName name="alloctI1415" localSheetId="1">#REF!</definedName>
    <definedName name="alloctI1415" localSheetId="0">#REF!</definedName>
    <definedName name="alloctI1415" localSheetId="3">#REF!</definedName>
    <definedName name="alloctI1415" localSheetId="2">#REF!</definedName>
    <definedName name="alloctI1415" localSheetId="4">#REF!</definedName>
    <definedName name="alloctI1415" localSheetId="5">#REF!</definedName>
    <definedName name="alloctI1415" localSheetId="8">#REF!</definedName>
    <definedName name="alloctI1415" localSheetId="9">#REF!</definedName>
    <definedName name="alloctI1415" localSheetId="10">#REF!</definedName>
    <definedName name="alloctI1415" localSheetId="11">#REF!</definedName>
    <definedName name="alloctI1415" localSheetId="12">#REF!</definedName>
    <definedName name="alloctI1415">#REF!</definedName>
    <definedName name="alloctID1415">'[1]T-ID Allocations'!$A$5:$E$231</definedName>
    <definedName name="alloctII1415" localSheetId="14">#REF!</definedName>
    <definedName name="alloctII1415" localSheetId="15">#REF!</definedName>
    <definedName name="alloctII1415" localSheetId="1">#REF!</definedName>
    <definedName name="alloctII1415" localSheetId="0">#REF!</definedName>
    <definedName name="alloctII1415" localSheetId="3">#REF!</definedName>
    <definedName name="alloctII1415" localSheetId="2">#REF!</definedName>
    <definedName name="alloctII1415" localSheetId="4">#REF!</definedName>
    <definedName name="alloctII1415" localSheetId="5">#REF!</definedName>
    <definedName name="alloctII1415" localSheetId="8">#REF!</definedName>
    <definedName name="alloctII1415" localSheetId="9">#REF!</definedName>
    <definedName name="alloctII1415" localSheetId="10">#REF!</definedName>
    <definedName name="alloctII1415" localSheetId="11">#REF!</definedName>
    <definedName name="alloctII1415" localSheetId="12">#REF!</definedName>
    <definedName name="alloctII1415">#REF!</definedName>
    <definedName name="bedslea1415">[1]Account.Rev!$D$3:$E$5420</definedName>
    <definedName name="carev1415">[1]Account.Rev!$D$3:$I$5419</definedName>
    <definedName name="count" localSheetId="14">#REF!</definedName>
    <definedName name="count" localSheetId="15">#REF!</definedName>
    <definedName name="count" localSheetId="1">#REF!</definedName>
    <definedName name="count" localSheetId="0">#REF!</definedName>
    <definedName name="count" localSheetId="3">#REF!</definedName>
    <definedName name="count" localSheetId="2">#REF!</definedName>
    <definedName name="count" localSheetId="4">#REF!</definedName>
    <definedName name="count" localSheetId="5">#REF!</definedName>
    <definedName name="count" localSheetId="16">#REF!</definedName>
    <definedName name="count" localSheetId="8">#REF!</definedName>
    <definedName name="count" localSheetId="9">#REF!</definedName>
    <definedName name="count" localSheetId="10">#REF!</definedName>
    <definedName name="count" localSheetId="11">#REF!</definedName>
    <definedName name="count" localSheetId="12">#REF!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4">#REF!</definedName>
    <definedName name="nonpub1415lea" localSheetId="15">#REF!</definedName>
    <definedName name="nonpub1415lea" localSheetId="1">#REF!</definedName>
    <definedName name="nonpub1415lea" localSheetId="0">#REF!</definedName>
    <definedName name="nonpub1415lea" localSheetId="3">#REF!</definedName>
    <definedName name="nonpub1415lea" localSheetId="2">#REF!</definedName>
    <definedName name="nonpub1415lea" localSheetId="4">#REF!</definedName>
    <definedName name="nonpub1415lea" localSheetId="5">#REF!</definedName>
    <definedName name="nonpub1415lea" localSheetId="8">#REF!</definedName>
    <definedName name="nonpub1415lea" localSheetId="9">#REF!</definedName>
    <definedName name="nonpub1415lea" localSheetId="10">#REF!</definedName>
    <definedName name="nonpub1415lea" localSheetId="11">#REF!</definedName>
    <definedName name="nonpub1415lea" localSheetId="12">#REF!</definedName>
    <definedName name="nonpub1415lea">#REF!</definedName>
    <definedName name="nonpub2">[2]ALL!$A$1:$J$177</definedName>
    <definedName name="npubyn1415" localSheetId="14">#REF!</definedName>
    <definedName name="npubyn1415" localSheetId="15">#REF!</definedName>
    <definedName name="npubyn1415" localSheetId="1">#REF!</definedName>
    <definedName name="npubyn1415" localSheetId="0">#REF!</definedName>
    <definedName name="npubyn1415" localSheetId="3">#REF!</definedName>
    <definedName name="npubyn1415" localSheetId="2">#REF!</definedName>
    <definedName name="npubyn1415" localSheetId="4">#REF!</definedName>
    <definedName name="npubyn1415" localSheetId="5">#REF!</definedName>
    <definedName name="npubyn1415" localSheetId="8">#REF!</definedName>
    <definedName name="npubyn1415" localSheetId="9">#REF!</definedName>
    <definedName name="npubyn1415" localSheetId="10">#REF!</definedName>
    <definedName name="npubyn1415" localSheetId="11">#REF!</definedName>
    <definedName name="npubyn1415" localSheetId="12">#REF!</definedName>
    <definedName name="npubyn1415">#REF!</definedName>
    <definedName name="NYC" localSheetId="14">#REF!</definedName>
    <definedName name="NYC" localSheetId="15">#REF!</definedName>
    <definedName name="NYC" localSheetId="1">#REF!</definedName>
    <definedName name="NYC" localSheetId="0">#REF!</definedName>
    <definedName name="NYC" localSheetId="3">#REF!</definedName>
    <definedName name="NYC" localSheetId="2">#REF!</definedName>
    <definedName name="NYC" localSheetId="4">#REF!</definedName>
    <definedName name="NYC" localSheetId="5">#REF!</definedName>
    <definedName name="NYC" localSheetId="16">#REF!</definedName>
    <definedName name="NYC" localSheetId="8">#REF!</definedName>
    <definedName name="NYC" localSheetId="9">#REF!</definedName>
    <definedName name="NYC" localSheetId="10">#REF!</definedName>
    <definedName name="NYC" localSheetId="11">#REF!</definedName>
    <definedName name="NYC" localSheetId="12">#REF!</definedName>
    <definedName name="NYC">#REF!</definedName>
    <definedName name="_xlnm.Print_Area" localSheetId="14">'AllocationPlan-Improvement'!$B$1:$E$27</definedName>
    <definedName name="_xlnm.Print_Area" localSheetId="15">'AllocationPlan-PE'!$B$1:$E$20</definedName>
    <definedName name="_xlnm.Print_Area" localSheetId="1">Assurances!$B$1:$C$21</definedName>
    <definedName name="_xlnm.Print_Area" localSheetId="0">'DCIP Cover Page'!$B$1:$E$20</definedName>
    <definedName name="_xlnm.Print_Area" localSheetId="3">'District Info Sheet'!$B$1:$M$34</definedName>
    <definedName name="_xlnm.Print_Area" localSheetId="2">'District Leadership Team'!$B$1:$E$36</definedName>
    <definedName name="_xlnm.Print_Area" localSheetId="6">'Leading Indicators'!$B$1:$L$35</definedName>
    <definedName name="_xlnm.Print_Area" localSheetId="4">Overview!$B$1:$C$89</definedName>
    <definedName name="_xlnm.Print_Area" localSheetId="5">'PS Reform Model'!$B$1:$B$14</definedName>
    <definedName name="_xlnm.Print_Area" localSheetId="13">'Set-Asides'!$B$1:$F$37</definedName>
    <definedName name="_xlnm.Print_Area" localSheetId="16">'SI Set Aside Rates'!$A$1:$G$86</definedName>
    <definedName name="_xlnm.Print_Area" localSheetId="7">'Tenet 1'!$B$1:$D$24</definedName>
    <definedName name="_xlnm.Print_Area" localSheetId="8">'Tenet 2'!$B$1:$D$23</definedName>
    <definedName name="_xlnm.Print_Area" localSheetId="9">'Tenet 3'!$B$1:$D$20</definedName>
    <definedName name="_xlnm.Print_Area" localSheetId="10">'Tenet 4'!$B$1:$D$24</definedName>
    <definedName name="_xlnm.Print_Area" localSheetId="11">'Tenet 5'!$B$1:$D$24</definedName>
    <definedName name="_xlnm.Print_Area" localSheetId="12">'Tenet 6'!$B$1:$D$19</definedName>
    <definedName name="_xlnm.Print_Titles" localSheetId="14">'AllocationPlan-Improvement'!$1:$2</definedName>
    <definedName name="_xlnm.Print_Titles" localSheetId="15">'AllocationPlan-PE'!$1:$2</definedName>
    <definedName name="_xlnm.Print_Titles" localSheetId="3">'District Info Sheet'!$1:$2</definedName>
    <definedName name="_xlnm.Print_Titles" localSheetId="2">'District Leadership Team'!$1:$2</definedName>
    <definedName name="priorityschools" localSheetId="14">#REF!</definedName>
    <definedName name="priorityschools" localSheetId="15">#REF!</definedName>
    <definedName name="priorityschools" localSheetId="1">#REF!</definedName>
    <definedName name="priorityschools" localSheetId="0">#REF!</definedName>
    <definedName name="priorityschools" localSheetId="3">#REF!</definedName>
    <definedName name="priorityschools" localSheetId="2">#REF!</definedName>
    <definedName name="priorityschools" localSheetId="4">#REF!</definedName>
    <definedName name="priorityschools" localSheetId="5">#REF!</definedName>
    <definedName name="priorityschools" localSheetId="16">#REF!</definedName>
    <definedName name="priorityschools" localSheetId="8">#REF!</definedName>
    <definedName name="priorityschools" localSheetId="9">#REF!</definedName>
    <definedName name="priorityschools" localSheetId="10">#REF!</definedName>
    <definedName name="priorityschools" localSheetId="11">#REF!</definedName>
    <definedName name="priorityschools" localSheetId="12">#REF!</definedName>
    <definedName name="priorityschools">#REF!</definedName>
    <definedName name="reap1314">'[3]REAP 13-14'!$A$2:$F$72</definedName>
    <definedName name="reviewer1213" localSheetId="14">#REF!</definedName>
    <definedName name="reviewer1213" localSheetId="15">#REF!</definedName>
    <definedName name="reviewer1213" localSheetId="1">#REF!</definedName>
    <definedName name="reviewer1213" localSheetId="0">#REF!</definedName>
    <definedName name="reviewer1213" localSheetId="3">#REF!</definedName>
    <definedName name="reviewer1213" localSheetId="2">#REF!</definedName>
    <definedName name="reviewer1213" localSheetId="4">#REF!</definedName>
    <definedName name="reviewer1213" localSheetId="5">#REF!</definedName>
    <definedName name="reviewer1213" localSheetId="16">#REF!</definedName>
    <definedName name="reviewer1213" localSheetId="8">#REF!</definedName>
    <definedName name="reviewer1213" localSheetId="9">#REF!</definedName>
    <definedName name="reviewer1213" localSheetId="10">#REF!</definedName>
    <definedName name="reviewer1213" localSheetId="11">#REF!</definedName>
    <definedName name="reviewer1213" localSheetId="12">#REF!</definedName>
    <definedName name="reviewer1213">#REF!</definedName>
    <definedName name="reviewer201314">[3]Reviewers!$A$1:$H$129</definedName>
    <definedName name="reviewers">[2]Reviewers!$A$2:$G$168</definedName>
    <definedName name="Selection1" localSheetId="14">#REF!</definedName>
    <definedName name="Selection1" localSheetId="15">#REF!</definedName>
    <definedName name="Selection1" localSheetId="1">#REF!</definedName>
    <definedName name="Selection1" localSheetId="0">#REF!</definedName>
    <definedName name="Selection1" localSheetId="3">#REF!</definedName>
    <definedName name="Selection1" localSheetId="2">#REF!</definedName>
    <definedName name="Selection1" localSheetId="4">#REF!</definedName>
    <definedName name="Selection1" localSheetId="5">#REF!</definedName>
    <definedName name="Selection1" localSheetId="16">#REF!</definedName>
    <definedName name="Selection1" localSheetId="8">#REF!</definedName>
    <definedName name="Selection1" localSheetId="9">#REF!</definedName>
    <definedName name="Selection1" localSheetId="10">#REF!</definedName>
    <definedName name="Selection1" localSheetId="11">#REF!</definedName>
    <definedName name="Selection1" localSheetId="12">#REF!</definedName>
    <definedName name="Selection1">#REF!</definedName>
    <definedName name="Selection2" localSheetId="14">#REF!</definedName>
    <definedName name="Selection2" localSheetId="15">#REF!</definedName>
    <definedName name="Selection2" localSheetId="1">#REF!</definedName>
    <definedName name="Selection2" localSheetId="0">#REF!</definedName>
    <definedName name="Selection2" localSheetId="3">#REF!</definedName>
    <definedName name="Selection2" localSheetId="2">#REF!</definedName>
    <definedName name="Selection2" localSheetId="4">#REF!</definedName>
    <definedName name="Selection2" localSheetId="5">#REF!</definedName>
    <definedName name="Selection2" localSheetId="16">#REF!</definedName>
    <definedName name="Selection2" localSheetId="8">#REF!</definedName>
    <definedName name="Selection2" localSheetId="9">#REF!</definedName>
    <definedName name="Selection2" localSheetId="10">#REF!</definedName>
    <definedName name="Selection2" localSheetId="11">#REF!</definedName>
    <definedName name="Selection2" localSheetId="12">#REF!</definedName>
    <definedName name="Selection2">#REF!</definedName>
    <definedName name="setaside">[2]Setaside!$A$2:$O$105</definedName>
    <definedName name="SIpercent">'SI Set Aside Rates'!$A$2:$G$85</definedName>
    <definedName name="T_IIaloc1314">'[3]2013-14 T-II Allocation'!$A$6:$C$932</definedName>
    <definedName name="TIalloc">'[5]Allocations-Summary'!$A$2:$E$903</definedName>
    <definedName name="TIIalloc">'[2]T-II Allocations'!$A$2:$C$903</definedName>
    <definedName name="TIII" localSheetId="14">'[2]T-III Allocations'!#REF!</definedName>
    <definedName name="TIII" localSheetId="15">'[2]T-III Allocations'!#REF!</definedName>
    <definedName name="TIII" localSheetId="1">'[2]T-III Allocations'!#REF!</definedName>
    <definedName name="TIII" localSheetId="0">'[2]T-III Allocations'!#REF!</definedName>
    <definedName name="TIII" localSheetId="4">'[2]T-III Allocations'!#REF!</definedName>
    <definedName name="TIII" localSheetId="5">'[2]T-III Allocations'!#REF!</definedName>
    <definedName name="TIII" localSheetId="8">'[2]T-III Allocations'!#REF!</definedName>
    <definedName name="TIII" localSheetId="9">'[2]T-III Allocations'!#REF!</definedName>
    <definedName name="TIII" localSheetId="10">'[2]T-III Allocations'!#REF!</definedName>
    <definedName name="TIII" localSheetId="11">'[2]T-III Allocations'!#REF!</definedName>
    <definedName name="TIII" localSheetId="12">'[2]T-III Allocations'!#REF!</definedName>
    <definedName name="TIII">'[2]T-III Allocations'!#REF!</definedName>
    <definedName name="TIII201314" localSheetId="14">#REF!</definedName>
    <definedName name="TIII201314" localSheetId="15">#REF!</definedName>
    <definedName name="TIII201314" localSheetId="1">#REF!</definedName>
    <definedName name="TIII201314" localSheetId="0">#REF!</definedName>
    <definedName name="TIII201314" localSheetId="3">#REF!</definedName>
    <definedName name="TIII201314" localSheetId="2">#REF!</definedName>
    <definedName name="TIII201314" localSheetId="4">#REF!</definedName>
    <definedName name="TIII201314" localSheetId="5">#REF!</definedName>
    <definedName name="TIII201314" localSheetId="16">#REF!</definedName>
    <definedName name="TIII201314" localSheetId="8">#REF!</definedName>
    <definedName name="TIII201314" localSheetId="9">#REF!</definedName>
    <definedName name="TIII201314" localSheetId="10">#REF!</definedName>
    <definedName name="TIII201314" localSheetId="11">#REF!</definedName>
    <definedName name="TIII201314" localSheetId="12">#REF!</definedName>
    <definedName name="TIII201314">#REF!</definedName>
    <definedName name="TIIItot">'[2]T-III Allocations'!$A$2:$C$879</definedName>
    <definedName name="totschools2">[2]Setaside!$A$2:$N$105</definedName>
    <definedName name="Z_314EE3D1_E070_4CC7_AC0A_800D99D32560_.wvu.Cols" localSheetId="6" hidden="1">'Leading Indicators'!$M:$W</definedName>
    <definedName name="Z_314EE3D1_E070_4CC7_AC0A_800D99D32560_.wvu.Cols" localSheetId="8" hidden="1">'Tenet 2'!$E:$E</definedName>
    <definedName name="Z_314EE3D1_E070_4CC7_AC0A_800D99D32560_.wvu.Cols" localSheetId="9" hidden="1">'Tenet 3'!$E:$E</definedName>
    <definedName name="Z_314EE3D1_E070_4CC7_AC0A_800D99D32560_.wvu.Cols" localSheetId="10" hidden="1">'Tenet 4'!$E:$E</definedName>
    <definedName name="Z_314EE3D1_E070_4CC7_AC0A_800D99D32560_.wvu.Cols" localSheetId="11" hidden="1">'Tenet 5'!$E:$E</definedName>
    <definedName name="Z_314EE3D1_E070_4CC7_AC0A_800D99D32560_.wvu.Cols" localSheetId="12" hidden="1">'Tenet 6'!$E:$E</definedName>
    <definedName name="Z_314EE3D1_E070_4CC7_AC0A_800D99D32560_.wvu.FilterData" localSheetId="14" hidden="1">'AllocationPlan-Improvement'!$B$8:$E$24</definedName>
    <definedName name="Z_314EE3D1_E070_4CC7_AC0A_800D99D32560_.wvu.FilterData" localSheetId="15" hidden="1">'AllocationPlan-PE'!$B$5:$E$17</definedName>
    <definedName name="Z_314EE3D1_E070_4CC7_AC0A_800D99D32560_.wvu.FilterData" localSheetId="16" hidden="1">'SI Set Aside Rates'!$A$2:$J$86</definedName>
    <definedName name="Z_314EE3D1_E070_4CC7_AC0A_800D99D32560_.wvu.PrintArea" localSheetId="14" hidden="1">'AllocationPlan-Improvement'!$B$1:$E$27</definedName>
    <definedName name="Z_314EE3D1_E070_4CC7_AC0A_800D99D32560_.wvu.PrintArea" localSheetId="15" hidden="1">'AllocationPlan-PE'!$B$1:$E$20</definedName>
    <definedName name="Z_314EE3D1_E070_4CC7_AC0A_800D99D32560_.wvu.PrintArea" localSheetId="1" hidden="1">Assurances!$B$1:$C$21</definedName>
    <definedName name="Z_314EE3D1_E070_4CC7_AC0A_800D99D32560_.wvu.PrintArea" localSheetId="0" hidden="1">'DCIP Cover Page'!$B$1:$E$20</definedName>
    <definedName name="Z_314EE3D1_E070_4CC7_AC0A_800D99D32560_.wvu.PrintArea" localSheetId="3" hidden="1">'District Info Sheet'!$B$1:$M$34</definedName>
    <definedName name="Z_314EE3D1_E070_4CC7_AC0A_800D99D32560_.wvu.PrintArea" localSheetId="2" hidden="1">'District Leadership Team'!$B$1:$E$36</definedName>
    <definedName name="Z_314EE3D1_E070_4CC7_AC0A_800D99D32560_.wvu.PrintArea" localSheetId="6" hidden="1">'Leading Indicators'!$B$1:$L$35</definedName>
    <definedName name="Z_314EE3D1_E070_4CC7_AC0A_800D99D32560_.wvu.PrintArea" localSheetId="4" hidden="1">Overview!$B$1:$C$86</definedName>
    <definedName name="Z_314EE3D1_E070_4CC7_AC0A_800D99D32560_.wvu.PrintArea" localSheetId="5" hidden="1">'PS Reform Model'!$B$1:$B$14</definedName>
    <definedName name="Z_314EE3D1_E070_4CC7_AC0A_800D99D32560_.wvu.PrintArea" localSheetId="13" hidden="1">'Set-Asides'!$B$1:$F$37</definedName>
    <definedName name="Z_314EE3D1_E070_4CC7_AC0A_800D99D32560_.wvu.PrintArea" localSheetId="7" hidden="1">'Tenet 1'!$B$1:$D$24</definedName>
    <definedName name="Z_314EE3D1_E070_4CC7_AC0A_800D99D32560_.wvu.PrintArea" localSheetId="8" hidden="1">'Tenet 2'!$B$1:$D$23</definedName>
    <definedName name="Z_314EE3D1_E070_4CC7_AC0A_800D99D32560_.wvu.PrintArea" localSheetId="9" hidden="1">'Tenet 3'!$B$1:$D$20</definedName>
    <definedName name="Z_314EE3D1_E070_4CC7_AC0A_800D99D32560_.wvu.PrintArea" localSheetId="10" hidden="1">'Tenet 4'!$B$1:$D$24</definedName>
    <definedName name="Z_314EE3D1_E070_4CC7_AC0A_800D99D32560_.wvu.PrintArea" localSheetId="11" hidden="1">'Tenet 5'!$B$1:$D$24</definedName>
    <definedName name="Z_314EE3D1_E070_4CC7_AC0A_800D99D32560_.wvu.PrintArea" localSheetId="12" hidden="1">'Tenet 6'!$B$1:$D$19</definedName>
    <definedName name="Z_314EE3D1_E070_4CC7_AC0A_800D99D32560_.wvu.PrintTitles" localSheetId="14" hidden="1">'AllocationPlan-Improvement'!$1:$2</definedName>
    <definedName name="Z_314EE3D1_E070_4CC7_AC0A_800D99D32560_.wvu.PrintTitles" localSheetId="15" hidden="1">'AllocationPlan-PE'!$1:$2</definedName>
    <definedName name="Z_314EE3D1_E070_4CC7_AC0A_800D99D32560_.wvu.PrintTitles" localSheetId="3" hidden="1">'District Info Sheet'!$1:$2</definedName>
    <definedName name="Z_314EE3D1_E070_4CC7_AC0A_800D99D32560_.wvu.PrintTitles" localSheetId="2" hidden="1">'District Leadership Team'!$1:$2</definedName>
    <definedName name="Z_FE77BB71_5BF9_4AB3_8CB7_40822B8D7754_.wvu.Cols" localSheetId="6" hidden="1">'Leading Indicators'!$M:$W</definedName>
    <definedName name="Z_FE77BB71_5BF9_4AB3_8CB7_40822B8D7754_.wvu.Cols" localSheetId="8" hidden="1">'Tenet 2'!$E:$E</definedName>
    <definedName name="Z_FE77BB71_5BF9_4AB3_8CB7_40822B8D7754_.wvu.Cols" localSheetId="9" hidden="1">'Tenet 3'!$E:$E</definedName>
    <definedName name="Z_FE77BB71_5BF9_4AB3_8CB7_40822B8D7754_.wvu.Cols" localSheetId="10" hidden="1">'Tenet 4'!$E:$E</definedName>
    <definedName name="Z_FE77BB71_5BF9_4AB3_8CB7_40822B8D7754_.wvu.Cols" localSheetId="11" hidden="1">'Tenet 5'!$E:$E</definedName>
    <definedName name="Z_FE77BB71_5BF9_4AB3_8CB7_40822B8D7754_.wvu.Cols" localSheetId="12" hidden="1">'Tenet 6'!$E:$E</definedName>
    <definedName name="Z_FE77BB71_5BF9_4AB3_8CB7_40822B8D7754_.wvu.FilterData" localSheetId="14" hidden="1">'AllocationPlan-Improvement'!$B$8:$E$24</definedName>
    <definedName name="Z_FE77BB71_5BF9_4AB3_8CB7_40822B8D7754_.wvu.FilterData" localSheetId="15" hidden="1">'AllocationPlan-PE'!$B$5:$E$17</definedName>
    <definedName name="Z_FE77BB71_5BF9_4AB3_8CB7_40822B8D7754_.wvu.FilterData" localSheetId="16" hidden="1">'SI Set Aside Rates'!$A$2:$J$86</definedName>
    <definedName name="Z_FE77BB71_5BF9_4AB3_8CB7_40822B8D7754_.wvu.PrintArea" localSheetId="14" hidden="1">'AllocationPlan-Improvement'!$B$1:$E$27</definedName>
    <definedName name="Z_FE77BB71_5BF9_4AB3_8CB7_40822B8D7754_.wvu.PrintArea" localSheetId="15" hidden="1">'AllocationPlan-PE'!$B$1:$E$20</definedName>
    <definedName name="Z_FE77BB71_5BF9_4AB3_8CB7_40822B8D7754_.wvu.PrintArea" localSheetId="1" hidden="1">Assurances!$B$1:$C$21</definedName>
    <definedName name="Z_FE77BB71_5BF9_4AB3_8CB7_40822B8D7754_.wvu.PrintArea" localSheetId="0" hidden="1">'DCIP Cover Page'!$B$1:$E$20</definedName>
    <definedName name="Z_FE77BB71_5BF9_4AB3_8CB7_40822B8D7754_.wvu.PrintArea" localSheetId="3" hidden="1">'District Info Sheet'!$B$1:$M$34</definedName>
    <definedName name="Z_FE77BB71_5BF9_4AB3_8CB7_40822B8D7754_.wvu.PrintArea" localSheetId="2" hidden="1">'District Leadership Team'!$B$1:$E$36</definedName>
    <definedName name="Z_FE77BB71_5BF9_4AB3_8CB7_40822B8D7754_.wvu.PrintArea" localSheetId="6" hidden="1">'Leading Indicators'!$B$1:$L$35</definedName>
    <definedName name="Z_FE77BB71_5BF9_4AB3_8CB7_40822B8D7754_.wvu.PrintArea" localSheetId="4" hidden="1">Overview!$B$1:$C$86</definedName>
    <definedName name="Z_FE77BB71_5BF9_4AB3_8CB7_40822B8D7754_.wvu.PrintArea" localSheetId="5" hidden="1">'PS Reform Model'!$B$1:$B$14</definedName>
    <definedName name="Z_FE77BB71_5BF9_4AB3_8CB7_40822B8D7754_.wvu.PrintArea" localSheetId="13" hidden="1">'Set-Asides'!$B$1:$F$37</definedName>
    <definedName name="Z_FE77BB71_5BF9_4AB3_8CB7_40822B8D7754_.wvu.PrintArea" localSheetId="7" hidden="1">'Tenet 1'!$B$1:$D$24</definedName>
    <definedName name="Z_FE77BB71_5BF9_4AB3_8CB7_40822B8D7754_.wvu.PrintArea" localSheetId="8" hidden="1">'Tenet 2'!$B$1:$D$23</definedName>
    <definedName name="Z_FE77BB71_5BF9_4AB3_8CB7_40822B8D7754_.wvu.PrintArea" localSheetId="9" hidden="1">'Tenet 3'!$B$1:$D$20</definedName>
    <definedName name="Z_FE77BB71_5BF9_4AB3_8CB7_40822B8D7754_.wvu.PrintArea" localSheetId="10" hidden="1">'Tenet 4'!$B$1:$D$24</definedName>
    <definedName name="Z_FE77BB71_5BF9_4AB3_8CB7_40822B8D7754_.wvu.PrintArea" localSheetId="11" hidden="1">'Tenet 5'!$B$1:$D$24</definedName>
    <definedName name="Z_FE77BB71_5BF9_4AB3_8CB7_40822B8D7754_.wvu.PrintArea" localSheetId="12" hidden="1">'Tenet 6'!$B$1:$D$19</definedName>
    <definedName name="Z_FE77BB71_5BF9_4AB3_8CB7_40822B8D7754_.wvu.PrintTitles" localSheetId="14" hidden="1">'AllocationPlan-Improvement'!$1:$2</definedName>
    <definedName name="Z_FE77BB71_5BF9_4AB3_8CB7_40822B8D7754_.wvu.PrintTitles" localSheetId="15" hidden="1">'AllocationPlan-PE'!$1:$2</definedName>
    <definedName name="Z_FE77BB71_5BF9_4AB3_8CB7_40822B8D7754_.wvu.PrintTitles" localSheetId="3" hidden="1">'District Info Sheet'!$1:$2</definedName>
    <definedName name="Z_FE77BB71_5BF9_4AB3_8CB7_40822B8D7754_.wvu.PrintTitles" localSheetId="2" hidden="1">'District Leadership Team'!$1:$2</definedName>
  </definedNames>
  <calcPr calcId="152511"/>
  <customWorkbookViews>
    <customWorkbookView name="Jason Harmon - Personal View" guid="{FE77BB71-5BF9-4AB3-8CB7-40822B8D7754}" mergeInterval="0" personalView="1" maximized="1" windowWidth="1596" windowHeight="685" tabRatio="972" activeSheetId="1"/>
    <customWorkbookView name="Administrator - Personal View" guid="{314EE3D1-E070-4CC7-AC0A-800D99D32560}" mergeInterval="0" personalView="1" maximized="1" windowWidth="1596" windowHeight="687" tabRatio="972" activeSheetId="1"/>
  </customWorkbookViews>
</workbook>
</file>

<file path=xl/calcChain.xml><?xml version="1.0" encoding="utf-8"?>
<calcChain xmlns="http://schemas.openxmlformats.org/spreadsheetml/2006/main">
  <c r="D86" i="21" l="1"/>
  <c r="E63" i="21"/>
  <c r="E36" i="21"/>
  <c r="E27" i="21"/>
  <c r="E45" i="21"/>
  <c r="E35" i="21"/>
  <c r="E69" i="21"/>
  <c r="E5" i="21"/>
  <c r="E52" i="21"/>
  <c r="E13" i="21"/>
  <c r="E22" i="21"/>
  <c r="E73" i="21"/>
  <c r="E43" i="21"/>
  <c r="E7" i="21"/>
  <c r="E25" i="21"/>
  <c r="E30" i="21"/>
  <c r="E64" i="21"/>
  <c r="E17" i="21"/>
  <c r="E20" i="21"/>
  <c r="E16" i="21"/>
  <c r="E50" i="21"/>
  <c r="E72" i="21"/>
  <c r="E78" i="21"/>
  <c r="E66" i="21"/>
  <c r="E11" i="21"/>
  <c r="E70" i="21"/>
  <c r="E49" i="21"/>
  <c r="E10" i="21"/>
  <c r="E82" i="21"/>
  <c r="E33" i="21"/>
  <c r="E59" i="21"/>
  <c r="E24" i="21"/>
  <c r="E14" i="21"/>
  <c r="E12" i="21"/>
  <c r="E40" i="21"/>
  <c r="E53" i="21"/>
  <c r="E38" i="21"/>
  <c r="E68" i="21"/>
  <c r="E81" i="21"/>
  <c r="E41" i="21"/>
  <c r="E80" i="21"/>
  <c r="E57" i="21"/>
  <c r="E60" i="21"/>
  <c r="E77" i="21"/>
  <c r="E47" i="21"/>
  <c r="E75" i="21"/>
  <c r="E29" i="21"/>
  <c r="E56" i="21"/>
  <c r="E65" i="21"/>
  <c r="E28" i="21"/>
  <c r="E39" i="21"/>
  <c r="E83" i="21"/>
  <c r="E9" i="21"/>
  <c r="E76" i="21"/>
  <c r="E23" i="21"/>
  <c r="E34" i="21"/>
  <c r="E42" i="21"/>
  <c r="E71" i="21"/>
  <c r="E44" i="21"/>
  <c r="E51" i="21"/>
  <c r="E61" i="21"/>
  <c r="E84" i="21"/>
  <c r="E15" i="21"/>
  <c r="E67" i="21"/>
  <c r="E26" i="21"/>
  <c r="E48" i="21"/>
  <c r="E79" i="21"/>
  <c r="E21" i="21"/>
  <c r="E37" i="21"/>
  <c r="E46" i="21"/>
  <c r="E31" i="21"/>
  <c r="E32" i="21"/>
  <c r="E55" i="21"/>
  <c r="E18" i="21"/>
  <c r="E74" i="21"/>
  <c r="E58" i="21"/>
  <c r="E54" i="21"/>
  <c r="E62" i="21"/>
  <c r="E85" i="21"/>
  <c r="E19" i="21"/>
  <c r="E6" i="21" l="1"/>
  <c r="E3" i="21"/>
  <c r="E8" i="21"/>
  <c r="E4" i="21"/>
  <c r="C86" i="21"/>
  <c r="E17" i="20" l="1"/>
  <c r="E3" i="13" l="1"/>
  <c r="E3" i="14"/>
  <c r="E3" i="15"/>
  <c r="E3" i="16"/>
  <c r="E3" i="17"/>
  <c r="O4" i="7" l="1"/>
  <c r="O5" i="7" s="1"/>
  <c r="O6" i="7" s="1"/>
  <c r="O7" i="7" s="1"/>
  <c r="O8" i="7" s="1"/>
  <c r="O9" i="7" s="1"/>
  <c r="O10" i="7" s="1"/>
  <c r="O11" i="7" s="1"/>
  <c r="O12" i="7" s="1"/>
  <c r="O13" i="7" s="1"/>
  <c r="O14" i="7" s="1"/>
  <c r="O15" i="7" s="1"/>
  <c r="O16" i="7" s="1"/>
  <c r="O17" i="7" s="1"/>
  <c r="O18" i="7" s="1"/>
  <c r="O19" i="7" s="1"/>
  <c r="O20" i="7" s="1"/>
  <c r="O21" i="7" s="1"/>
  <c r="P4" i="7"/>
  <c r="P5" i="7" s="1"/>
  <c r="P6" i="7" s="1"/>
  <c r="P7" i="7" s="1"/>
  <c r="P8" i="7" s="1"/>
  <c r="P9" i="7" s="1"/>
  <c r="P10" i="7" s="1"/>
  <c r="P11" i="7" s="1"/>
  <c r="P12" i="7" s="1"/>
  <c r="P13" i="7" s="1"/>
  <c r="P14" i="7" s="1"/>
  <c r="P15" i="7" s="1"/>
  <c r="P16" i="7" s="1"/>
  <c r="P17" i="7" s="1"/>
  <c r="P18" i="7" s="1"/>
  <c r="P19" i="7" s="1"/>
  <c r="P20" i="7" s="1"/>
  <c r="P21" i="7" s="1"/>
  <c r="Q4" i="7"/>
  <c r="Q5" i="7" s="1"/>
  <c r="Q6" i="7" s="1"/>
  <c r="Q7" i="7" s="1"/>
  <c r="Q8" i="7" s="1"/>
  <c r="Q9" i="7" s="1"/>
  <c r="Q10" i="7" s="1"/>
  <c r="Q11" i="7" s="1"/>
  <c r="Q12" i="7" s="1"/>
  <c r="Q13" i="7" s="1"/>
  <c r="Q14" i="7" s="1"/>
  <c r="Q15" i="7" s="1"/>
  <c r="Q16" i="7" s="1"/>
  <c r="Q17" i="7" s="1"/>
  <c r="Q18" i="7" s="1"/>
  <c r="Q19" i="7" s="1"/>
  <c r="Q20" i="7" s="1"/>
  <c r="Q21" i="7" s="1"/>
  <c r="Q22" i="7" s="1"/>
  <c r="Q23" i="7" s="1"/>
  <c r="Q24" i="7" s="1"/>
  <c r="Q25" i="7" s="1"/>
  <c r="Q26" i="7" s="1"/>
  <c r="Q27" i="7" s="1"/>
  <c r="Q28" i="7" s="1"/>
  <c r="Q29" i="7" s="1"/>
  <c r="Q30" i="7" s="1"/>
  <c r="Q31" i="7" s="1"/>
  <c r="Q32" i="7" s="1"/>
  <c r="Q33" i="7" s="1"/>
  <c r="Q34" i="7" s="1"/>
  <c r="Q35" i="7" s="1"/>
  <c r="R4" i="7"/>
  <c r="R5" i="7" s="1"/>
  <c r="R6" i="7" s="1"/>
  <c r="R7" i="7" s="1"/>
  <c r="R8" i="7" s="1"/>
  <c r="R9" i="7" s="1"/>
  <c r="R10"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S4" i="7"/>
  <c r="S5" i="7" s="1"/>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D10" i="13" s="1"/>
  <c r="T4" i="7"/>
  <c r="T5" i="7" s="1"/>
  <c r="T6" i="7" s="1"/>
  <c r="T7" i="7" s="1"/>
  <c r="T8" i="7" s="1"/>
  <c r="T9" i="7" s="1"/>
  <c r="T10" i="7" s="1"/>
  <c r="T11" i="7" s="1"/>
  <c r="T12" i="7" s="1"/>
  <c r="T13" i="7" s="1"/>
  <c r="T14" i="7" s="1"/>
  <c r="T15" i="7" s="1"/>
  <c r="T16" i="7" s="1"/>
  <c r="T17" i="7" s="1"/>
  <c r="T18" i="7" s="1"/>
  <c r="T19" i="7" s="1"/>
  <c r="T20" i="7" s="1"/>
  <c r="T21" i="7" s="1"/>
  <c r="T22" i="7" s="1"/>
  <c r="T23" i="7" s="1"/>
  <c r="T24" i="7" s="1"/>
  <c r="T25" i="7" s="1"/>
  <c r="T26" i="7" s="1"/>
  <c r="T27" i="7" s="1"/>
  <c r="T28" i="7" s="1"/>
  <c r="T29" i="7" s="1"/>
  <c r="T30" i="7" s="1"/>
  <c r="T31" i="7" s="1"/>
  <c r="T32" i="7" s="1"/>
  <c r="T33" i="7" s="1"/>
  <c r="T34" i="7" s="1"/>
  <c r="T35" i="7" s="1"/>
  <c r="D10" i="14" s="1"/>
  <c r="U4" i="7"/>
  <c r="U5" i="7" s="1"/>
  <c r="U6" i="7" s="1"/>
  <c r="U7" i="7" s="1"/>
  <c r="U8" i="7" s="1"/>
  <c r="U9" i="7" s="1"/>
  <c r="U10" i="7" s="1"/>
  <c r="U11" i="7" s="1"/>
  <c r="U12" i="7" s="1"/>
  <c r="U13" i="7" s="1"/>
  <c r="U14" i="7" s="1"/>
  <c r="U15" i="7" s="1"/>
  <c r="U16" i="7" s="1"/>
  <c r="U17" i="7" s="1"/>
  <c r="U18" i="7" s="1"/>
  <c r="U19" i="7" s="1"/>
  <c r="U20" i="7" s="1"/>
  <c r="U21" i="7" s="1"/>
  <c r="U22" i="7" s="1"/>
  <c r="U23" i="7" s="1"/>
  <c r="U24" i="7" s="1"/>
  <c r="U25" i="7" s="1"/>
  <c r="U26" i="7" s="1"/>
  <c r="U27" i="7" s="1"/>
  <c r="U28" i="7" s="1"/>
  <c r="U29" i="7" s="1"/>
  <c r="U30" i="7" s="1"/>
  <c r="U31" i="7" s="1"/>
  <c r="U32" i="7" s="1"/>
  <c r="U33" i="7" s="1"/>
  <c r="U34" i="7" s="1"/>
  <c r="U35" i="7" s="1"/>
  <c r="V4" i="7"/>
  <c r="V5" i="7" s="1"/>
  <c r="V6" i="7" s="1"/>
  <c r="V7" i="7" s="1"/>
  <c r="V8" i="7" s="1"/>
  <c r="V9" i="7" s="1"/>
  <c r="V10" i="7" s="1"/>
  <c r="V11" i="7" s="1"/>
  <c r="V12" i="7" s="1"/>
  <c r="V13" i="7" s="1"/>
  <c r="V14" i="7" s="1"/>
  <c r="V15" i="7" s="1"/>
  <c r="V16" i="7" s="1"/>
  <c r="V17" i="7" s="1"/>
  <c r="V18" i="7" s="1"/>
  <c r="V19" i="7" s="1"/>
  <c r="V20" i="7" s="1"/>
  <c r="V21" i="7" s="1"/>
  <c r="V22" i="7" s="1"/>
  <c r="V23" i="7" s="1"/>
  <c r="V24" i="7" s="1"/>
  <c r="V25" i="7" s="1"/>
  <c r="V26" i="7" s="1"/>
  <c r="V27" i="7" s="1"/>
  <c r="V28" i="7" s="1"/>
  <c r="V29" i="7" s="1"/>
  <c r="V30" i="7" s="1"/>
  <c r="V31" i="7" s="1"/>
  <c r="V32" i="7" s="1"/>
  <c r="V33" i="7" s="1"/>
  <c r="V34" i="7" s="1"/>
  <c r="V35" i="7" s="1"/>
  <c r="W4" i="7"/>
  <c r="W5" i="7" s="1"/>
  <c r="W6" i="7" s="1"/>
  <c r="W7" i="7" s="1"/>
  <c r="W8" i="7" s="1"/>
  <c r="W9" i="7" s="1"/>
  <c r="W10" i="7" s="1"/>
  <c r="W11" i="7" s="1"/>
  <c r="W12" i="7" s="1"/>
  <c r="W13" i="7" s="1"/>
  <c r="W14" i="7" s="1"/>
  <c r="W15" i="7" s="1"/>
  <c r="W16" i="7" s="1"/>
  <c r="W17" i="7" s="1"/>
  <c r="W18" i="7" s="1"/>
  <c r="W19" i="7" s="1"/>
  <c r="W20" i="7" s="1"/>
  <c r="W21" i="7" s="1"/>
  <c r="W22" i="7" s="1"/>
  <c r="W23" i="7" s="1"/>
  <c r="W24" i="7" s="1"/>
  <c r="W25" i="7" s="1"/>
  <c r="W26" i="7" s="1"/>
  <c r="W27" i="7" s="1"/>
  <c r="W28" i="7" s="1"/>
  <c r="W29" i="7" s="1"/>
  <c r="W30" i="7" s="1"/>
  <c r="W31" i="7" s="1"/>
  <c r="W32" i="7" s="1"/>
  <c r="W33" i="7" s="1"/>
  <c r="W34" i="7" s="1"/>
  <c r="W35" i="7" s="1"/>
  <c r="D10" i="17" s="1"/>
  <c r="P22" i="7" l="1"/>
  <c r="P23" i="7" s="1"/>
  <c r="P24" i="7" s="1"/>
  <c r="P25" i="7" s="1"/>
  <c r="P26" i="7" s="1"/>
  <c r="P27" i="7" s="1"/>
  <c r="P28" i="7" s="1"/>
  <c r="P29" i="7" s="1"/>
  <c r="P30" i="7" s="1"/>
  <c r="P31" i="7" s="1"/>
  <c r="P32" i="7" s="1"/>
  <c r="P33" i="7" s="1"/>
  <c r="P34" i="7" s="1"/>
  <c r="P35" i="7" s="1"/>
  <c r="O22" i="7"/>
  <c r="O23" i="7" s="1"/>
  <c r="O24" i="7" s="1"/>
  <c r="O25" i="7" s="1"/>
  <c r="O26" i="7" s="1"/>
  <c r="O27" i="7" s="1"/>
  <c r="O28" i="7" s="1"/>
  <c r="O29" i="7" s="1"/>
  <c r="O30" i="7" s="1"/>
  <c r="O31" i="7" s="1"/>
  <c r="O32" i="7" s="1"/>
  <c r="O33" i="7" s="1"/>
  <c r="O34" i="7" s="1"/>
  <c r="O35" i="7" s="1"/>
  <c r="N4" i="7"/>
  <c r="N5" i="7" s="1"/>
  <c r="N6" i="7" s="1"/>
  <c r="N7" i="7" s="1"/>
  <c r="N8" i="7" s="1"/>
  <c r="N9" i="7" s="1"/>
  <c r="N10" i="7" s="1"/>
  <c r="N11" i="7" s="1"/>
  <c r="N12" i="7" s="1"/>
  <c r="N13" i="7" s="1"/>
  <c r="N14" i="7" s="1"/>
  <c r="N15" i="7" s="1"/>
  <c r="N16" i="7" s="1"/>
  <c r="N17" i="7" s="1"/>
  <c r="N18" i="7" s="1"/>
  <c r="N19" i="7" s="1"/>
  <c r="N20" i="7" s="1"/>
  <c r="N21" i="7" s="1"/>
  <c r="N22" i="7" l="1"/>
  <c r="N23" i="7" s="1"/>
  <c r="N24" i="7" s="1"/>
  <c r="N25" i="7" s="1"/>
  <c r="N26" i="7" s="1"/>
  <c r="N27" i="7" s="1"/>
  <c r="N28" i="7" s="1"/>
  <c r="N29" i="7" s="1"/>
  <c r="N30" i="7" s="1"/>
  <c r="N31" i="7" s="1"/>
  <c r="N32" i="7" s="1"/>
  <c r="N33" i="7" s="1"/>
  <c r="N34" i="7" s="1"/>
  <c r="N35" i="7" s="1"/>
  <c r="D10" i="8" s="1"/>
  <c r="E3" i="8"/>
  <c r="D37" i="18"/>
  <c r="D12" i="18" l="1"/>
  <c r="E11" i="18" l="1"/>
  <c r="E10" i="18"/>
  <c r="E9" i="18"/>
  <c r="E12" i="18" s="1"/>
  <c r="F12" i="18" l="1"/>
  <c r="F11" i="18"/>
  <c r="F10" i="18"/>
  <c r="F9" i="18"/>
  <c r="D26" i="18" l="1"/>
  <c r="E25" i="18" s="1"/>
  <c r="F5" i="18"/>
  <c r="E19" i="20" s="1"/>
  <c r="E20" i="20" s="1"/>
  <c r="E26" i="19" l="1"/>
  <c r="E24" i="19" l="1"/>
  <c r="E27" i="19" s="1"/>
</calcChain>
</file>

<file path=xl/sharedStrings.xml><?xml version="1.0" encoding="utf-8"?>
<sst xmlns="http://schemas.openxmlformats.org/spreadsheetml/2006/main" count="801" uniqueCount="581">
  <si>
    <t>All Schools</t>
  </si>
  <si>
    <t>SOP 2.1 - The district works collaboratively with the school to provide opportunities and supports for the school leader to create, develop and nurture a school environment that is responsive to the needs of the entire school community.</t>
  </si>
  <si>
    <t>SOP 3.1 - The district works collaboratively with the school(s) to ensure CCLS curriculum that provide 21st Century and College and Career Readiness skills in all content areas and provides fiscal and human resources for implementation.</t>
  </si>
  <si>
    <t>SOP 4.1 - The district works collaboratively with the school to provide opportunities and supports for teachers to develop strategies and practices and addresses effective planning and account for student data, needs, goals, and levels of engagement.</t>
  </si>
  <si>
    <t>SOP 5.1 - The district creates policy and works collaboratively with the school to provide opportunities  and resources that positively support students' social and emotional developmental health.</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</si>
  <si>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</si>
  <si>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Tenet 1: District Leadership and Capacity</t>
  </si>
  <si>
    <t>010100010000</t>
  </si>
  <si>
    <t>ALBANY CITY SD</t>
  </si>
  <si>
    <t>030200010000</t>
  </si>
  <si>
    <t>BINGHAMTON CITY SD</t>
  </si>
  <si>
    <t>050100010000</t>
  </si>
  <si>
    <t>AUBURN CITY SD</t>
  </si>
  <si>
    <t>060800010000</t>
  </si>
  <si>
    <t>DUNKIRK CITY SD</t>
  </si>
  <si>
    <t>061700010000</t>
  </si>
  <si>
    <t>JAMESTOWN CITY SD</t>
  </si>
  <si>
    <t>070600010000</t>
  </si>
  <si>
    <t>ELMIRA CITY SD</t>
  </si>
  <si>
    <t>110200010000</t>
  </si>
  <si>
    <t>CORTLAND CITY SD</t>
  </si>
  <si>
    <t>121601060000</t>
  </si>
  <si>
    <t>SIDNEY CSD</t>
  </si>
  <si>
    <t>131500010000</t>
  </si>
  <si>
    <t>POUGHKEEPSIE CITY SD</t>
  </si>
  <si>
    <t>140600010000</t>
  </si>
  <si>
    <t>BUFFALO CITY SD</t>
  </si>
  <si>
    <t>161201040000</t>
  </si>
  <si>
    <t>SALMON RIVER CSD</t>
  </si>
  <si>
    <t>161501060000</t>
  </si>
  <si>
    <t>MALONE CSD</t>
  </si>
  <si>
    <t>170500010000</t>
  </si>
  <si>
    <t>GLOVERSVILLE CITY SD</t>
  </si>
  <si>
    <t>170901040000</t>
  </si>
  <si>
    <t>NORTHVILLE CSD</t>
  </si>
  <si>
    <t>190401060000</t>
  </si>
  <si>
    <t>CATSKILL CSD</t>
  </si>
  <si>
    <t>261600010000</t>
  </si>
  <si>
    <t>ROCHESTER CITY SD</t>
  </si>
  <si>
    <t>270100010000</t>
  </si>
  <si>
    <t>AMSTERDAM CITY SD</t>
  </si>
  <si>
    <t>280201030000</t>
  </si>
  <si>
    <t>HEMPSTEAD UFSD</t>
  </si>
  <si>
    <t>412300010000</t>
  </si>
  <si>
    <t>UTICA CITY SD</t>
  </si>
  <si>
    <t>421800010000</t>
  </si>
  <si>
    <t>SYRACUSE CITY SD</t>
  </si>
  <si>
    <t>430700010000</t>
  </si>
  <si>
    <t>GENEVA CITY SD</t>
  </si>
  <si>
    <t>441600010000</t>
  </si>
  <si>
    <t>NEWBURGH CITY SD</t>
  </si>
  <si>
    <t>460701040000</t>
  </si>
  <si>
    <t>HANNIBAL CSD</t>
  </si>
  <si>
    <t>491700010000</t>
  </si>
  <si>
    <t>TROY CITY SD</t>
  </si>
  <si>
    <t>500402060000</t>
  </si>
  <si>
    <t>530600010000</t>
  </si>
  <si>
    <t>SCHENECTADY CITY SD</t>
  </si>
  <si>
    <t>580109020000</t>
  </si>
  <si>
    <t>WYANDANCH UFSD</t>
  </si>
  <si>
    <t>580513030000</t>
  </si>
  <si>
    <t>CENTRAL ISLIP UFSD</t>
  </si>
  <si>
    <t>590501060000</t>
  </si>
  <si>
    <t>FALLSBURG CSD</t>
  </si>
  <si>
    <t>610501040000</t>
  </si>
  <si>
    <t>GROTON CSD</t>
  </si>
  <si>
    <t>620600010000</t>
  </si>
  <si>
    <t>KINGSTON CITY SD</t>
  </si>
  <si>
    <t>660900010000</t>
  </si>
  <si>
    <t>662300010000</t>
  </si>
  <si>
    <t>YONKERS CITY SD</t>
  </si>
  <si>
    <t xml:space="preserve"> School Improvement Set Aside Rate based on count of all schools </t>
  </si>
  <si>
    <t>LEA BEDS</t>
  </si>
  <si>
    <t>LEA NAME</t>
  </si>
  <si>
    <t># of Priority &amp; Focus Schools (minimum required)</t>
  </si>
  <si>
    <t xml:space="preserve">% of identified schools </t>
  </si>
  <si>
    <t>Required Set Aside %</t>
  </si>
  <si>
    <t>Title III Set Aside required</t>
  </si>
  <si>
    <t xml:space="preserve">Percentage of identified schools </t>
  </si>
  <si>
    <t>Required Set-Aside rate</t>
  </si>
  <si>
    <t>Less than 30%</t>
  </si>
  <si>
    <t>30-34%</t>
  </si>
  <si>
    <t>35-39%</t>
  </si>
  <si>
    <t>40-44%</t>
  </si>
  <si>
    <t>45-49%</t>
  </si>
  <si>
    <t>50-54%</t>
  </si>
  <si>
    <t>55-59%</t>
  </si>
  <si>
    <t>60-64%</t>
  </si>
  <si>
    <t>65-69%</t>
  </si>
  <si>
    <t>70-74%</t>
  </si>
  <si>
    <t>75% or more</t>
  </si>
  <si>
    <t>EAST RAMAPO CSD (SPRING VALLEY)</t>
  </si>
  <si>
    <t>MT VERNON SCHOOL DISTRICT</t>
  </si>
  <si>
    <t>A. Statement of Practice Addressed:</t>
  </si>
  <si>
    <r>
      <t>E2. End Date:</t>
    </r>
    <r>
      <rPr>
        <b/>
        <sz val="11"/>
        <color indexed="8"/>
        <rFont val="Calibri"/>
        <family val="2"/>
        <scheme val="minor"/>
      </rPr>
      <t xml:space="preserve"> Identify the projected end date for each activity.</t>
    </r>
  </si>
  <si>
    <r>
      <rPr>
        <b/>
        <u/>
        <sz val="11"/>
        <color indexed="8"/>
        <rFont val="Calibri"/>
        <family val="2"/>
        <scheme val="minor"/>
      </rPr>
      <t>E1. Start Date:</t>
    </r>
    <r>
      <rPr>
        <b/>
        <sz val="11"/>
        <color indexed="8"/>
        <rFont val="Calibri"/>
        <family val="2"/>
        <scheme val="minor"/>
      </rPr>
      <t xml:space="preserve"> Identify the projected start date for each activity.</t>
    </r>
  </si>
  <si>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</si>
  <si>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</si>
  <si>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t>LEA Name:</t>
  </si>
  <si>
    <t>BEDS Code:</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</si>
  <si>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</si>
  <si>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</si>
  <si>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</si>
  <si>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</si>
  <si>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</si>
  <si>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</si>
  <si>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</si>
  <si>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DCIP addresses all of the required components of the ESEA Flexibility Waiver as detailed on page 1 of this document and understand that any significant modification of the school district’s approved plan require the prior approval of the commissioner.</t>
  </si>
  <si>
    <t>THE SIGNATURES BELOW CONFIRM APPROVAL.</t>
  </si>
  <si>
    <t>Position</t>
  </si>
  <si>
    <t>Signature</t>
  </si>
  <si>
    <t>Print Name</t>
  </si>
  <si>
    <t>Date</t>
  </si>
  <si>
    <t>Superintendent</t>
  </si>
  <si>
    <t>President, B.O.E. / Chancellor or Chancellor's Designee</t>
  </si>
  <si>
    <t>District Leadership Team</t>
  </si>
  <si>
    <r>
      <rPr>
        <b/>
        <sz val="11"/>
        <color indexed="8"/>
        <rFont val="Calibri"/>
        <family val="2"/>
      </rPr>
      <t>DISTRICT LEADERSHIP TEAM:</t>
    </r>
    <r>
      <rPr>
        <sz val="11"/>
        <color theme="1"/>
        <rFont val="Calibri"/>
        <family val="2"/>
        <scheme val="minor"/>
      </rPr>
      <t xml:space="preserve">  The DCIP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DCIP. </t>
    </r>
  </si>
  <si>
    <t>Name</t>
  </si>
  <si>
    <t>Title / Organization</t>
  </si>
  <si>
    <t>Meeting Date(s)</t>
  </si>
  <si>
    <t>Locations(s)</t>
  </si>
  <si>
    <t>Location(s)</t>
  </si>
  <si>
    <t>District Information Sheet</t>
  </si>
  <si>
    <t>District Grade Configuration</t>
  </si>
  <si>
    <t>Total Student Enrollment</t>
  </si>
  <si>
    <t>% Title I Population</t>
  </si>
  <si>
    <t>% Attendance Rate</t>
  </si>
  <si>
    <t>Racial/Ethnic Origin of District Student Population</t>
  </si>
  <si>
    <t>% American Indian or Alaska Native</t>
  </si>
  <si>
    <t>% Black or African American</t>
  </si>
  <si>
    <t>% Hispanic or Latino</t>
  </si>
  <si>
    <t>% Asian, Native Hawaiian/Other Pacific Islander</t>
  </si>
  <si>
    <t>% White</t>
  </si>
  <si>
    <t>% Multi-Racial</t>
  </si>
  <si>
    <t>Overall State Accountability Status</t>
  </si>
  <si>
    <t>Number of Focus Schools</t>
  </si>
  <si>
    <t>Number of Priority Schools</t>
  </si>
  <si>
    <t>Number of Local Assistance Plan Schools</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</si>
  <si>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</si>
  <si>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</si>
  <si>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</si>
  <si>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</si>
  <si>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</si>
  <si>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</si>
  <si>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</si>
  <si>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</si>
  <si>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</si>
  <si>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</si>
  <si>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</si>
  <si>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</si>
  <si>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</si>
  <si>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In this section, the district must describe the development of the plan, the degree to which the previous school year's DCIP was successfully implemented, overall improvement mission or guiding principles at the core of the strategy for executing the mission/guiding principles, the key design elements of the DCIP, and other unique characteristics of the plan (if any), and provide evidence of the district’s capacity to effectively oversee and manage the improvement plan.</t>
  </si>
  <si>
    <r>
      <t xml:space="preserve">In reflecting on the </t>
    </r>
    <r>
      <rPr>
        <b/>
        <u/>
        <sz val="11"/>
        <color rgb="FFFF0000"/>
        <rFont val="Calibri"/>
        <family val="2"/>
        <scheme val="minor"/>
      </rPr>
      <t>PREVIOUS YEAR'S</t>
    </r>
    <r>
      <rPr>
        <b/>
        <sz val="11"/>
        <rFont val="Calibri"/>
        <family val="2"/>
        <scheme val="minor"/>
      </rPr>
      <t xml:space="preserve"> PLAN:</t>
    </r>
  </si>
  <si>
    <r>
      <t xml:space="preserve">In developing the </t>
    </r>
    <r>
      <rPr>
        <b/>
        <u/>
        <sz val="11"/>
        <color indexed="10"/>
        <rFont val="Calibri"/>
        <family val="2"/>
      </rPr>
      <t>CURRENT YEAR'S</t>
    </r>
    <r>
      <rPr>
        <b/>
        <sz val="11"/>
        <color indexed="8"/>
        <rFont val="Calibri"/>
        <family val="2"/>
      </rPr>
      <t xml:space="preserve"> plan:</t>
    </r>
  </si>
  <si>
    <t>• List all the ways in which the current plan will be made widely available to the public.</t>
  </si>
  <si>
    <t>• List the identified needs in the district that will be targeted for improvement in this plan.</t>
  </si>
  <si>
    <t>• State the mission or guiding principles of the district and describe the relationship between the mission or guiding principles and the identified needs of the district.</t>
  </si>
  <si>
    <t>• List the student academic achievement targets for the identified subgroups in the current plan.</t>
  </si>
  <si>
    <t>Improvement Set-Aside Budget Summary</t>
  </si>
  <si>
    <t>District</t>
  </si>
  <si>
    <t>Accountability Status</t>
  </si>
  <si>
    <t>Focus District</t>
  </si>
  <si>
    <t>DISTRICT / BUILDING TOTALS</t>
  </si>
  <si>
    <t>Focus District Set-Asides</t>
  </si>
  <si>
    <t>Fund Source</t>
  </si>
  <si>
    <t>Allocation</t>
  </si>
  <si>
    <t>Improvement Set-Aside -- Required Percentage</t>
  </si>
  <si>
    <t>Mandated Set-Aside (Equivalent Amount)</t>
  </si>
  <si>
    <t>Title I, Part A</t>
  </si>
  <si>
    <t>Improvement Set-Aside Calculation Based on Federal Funding</t>
  </si>
  <si>
    <t>Title II, Part A</t>
  </si>
  <si>
    <t>Title III, Part A LEP (allocation listed only if required)</t>
  </si>
  <si>
    <t>Total Federal Allocation Subject to  Set-Aside</t>
  </si>
  <si>
    <t>Funding Sources Used to Meet Required Set-Aside for Improvement</t>
  </si>
  <si>
    <t>Budgeted Amount</t>
  </si>
  <si>
    <t>Title III, Part A LEP</t>
  </si>
  <si>
    <t>Title VI REAP</t>
  </si>
  <si>
    <t>School Improvement Section 1003(a) - SIG A</t>
  </si>
  <si>
    <t>School Improvement Section 1003(g) - SIG G</t>
  </si>
  <si>
    <t>School Innovation Fund</t>
  </si>
  <si>
    <t>Total Funding Reserved for Improvement</t>
  </si>
  <si>
    <t>Anticipated Cost of Implementation                       (District + School Costs)</t>
  </si>
  <si>
    <t>Will School Improvement Section 1003(a) Funds be Used to Pay for this Activity? (Indicate "YES" or "NO")</t>
  </si>
  <si>
    <t>Participate in DTSDE Trainings</t>
  </si>
  <si>
    <t>Conduct DTSDE reviews, including administration of required annual surveys</t>
  </si>
  <si>
    <t>Develop high-quality DCIP and SCEP plans</t>
  </si>
  <si>
    <t>Review the qualifications of Priority and Focus School Leaders</t>
  </si>
  <si>
    <t>Evaluate the fidelity of program implementation</t>
  </si>
  <si>
    <t>TOTAL</t>
  </si>
  <si>
    <t xml:space="preserve">Mandated Set-Aside </t>
  </si>
  <si>
    <t>DCIP Plan Overview</t>
  </si>
  <si>
    <t>Tenet 2: School Leader Practices and Decisions</t>
  </si>
  <si>
    <t>Tenet 3: Curriculum Development and Support</t>
  </si>
  <si>
    <t>Tenet 4: Teacher Practices and Decisions</t>
  </si>
  <si>
    <t>Tenet 5: Student Social and Emotional Developmental Health</t>
  </si>
  <si>
    <t>Tenet 6: Family and Community Engagement</t>
  </si>
  <si>
    <t>REVIEWER FEEDBACK ON ACTIVITIES</t>
  </si>
  <si>
    <t>REVIEWER FEEDBACK ON NEEDS/DATA SOURCES</t>
  </si>
  <si>
    <t>Local / General Funds</t>
  </si>
  <si>
    <t>The DCIP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</si>
  <si>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</si>
  <si>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</si>
  <si>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</si>
  <si>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</si>
  <si>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</si>
  <si>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</si>
  <si>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</si>
  <si>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</si>
  <si>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</si>
  <si>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</si>
  <si>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</si>
  <si>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</si>
  <si>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</si>
  <si>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</si>
  <si>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</si>
  <si>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</si>
  <si>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</si>
  <si>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</si>
  <si>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</si>
  <si>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</si>
  <si>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</si>
  <si>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</si>
  <si>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</si>
  <si>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</si>
  <si>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</si>
  <si>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</si>
  <si>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t>Common Leading Indicators Worksheet</t>
  </si>
  <si>
    <t>SOP 1.1.</t>
  </si>
  <si>
    <t>SOP 1.2.</t>
  </si>
  <si>
    <t>SOP 1.3.</t>
  </si>
  <si>
    <t>SOP 1.4.</t>
  </si>
  <si>
    <t>SOP 1.5</t>
  </si>
  <si>
    <t>SOP 2.1.</t>
  </si>
  <si>
    <t>SOP 3.1.</t>
  </si>
  <si>
    <t>SOP 4.1.</t>
  </si>
  <si>
    <t>SOP 5.1.</t>
  </si>
  <si>
    <t>SOP 6.1.</t>
  </si>
  <si>
    <t>Student Average Daily Attendance</t>
  </si>
  <si>
    <t>Student Completion of Advanced Coursework</t>
  </si>
  <si>
    <t>Student Discipline Referrals</t>
  </si>
  <si>
    <t>Student Truancy Rate</t>
  </si>
  <si>
    <t>Teachers Rated as "Effective" and "Highly Effective"</t>
  </si>
  <si>
    <t>Teacher Attendance at Professional Development</t>
  </si>
  <si>
    <t>Student Participation in ELT Opportunities</t>
  </si>
  <si>
    <t>Minutes of Expanded Learning Time (ELT) Offered</t>
  </si>
  <si>
    <t>Parent Attendance at Workshops</t>
  </si>
  <si>
    <t>Student Performance on January Regents Exams</t>
  </si>
  <si>
    <t>Provide Public School Choice to students in Priority and Focus Schools</t>
  </si>
  <si>
    <t>SOP 1.2</t>
  </si>
  <si>
    <t>SOP 1.3</t>
  </si>
  <si>
    <t>SOP 1.4</t>
  </si>
  <si>
    <t>Student Suspension Rate (Short-Term / Long-Term)</t>
  </si>
  <si>
    <t>Student Credit Accruals (HS Students)</t>
  </si>
  <si>
    <t>Teacher Average Daily Attendance Rate</t>
  </si>
  <si>
    <t>Parent Participation in District/School Surveys</t>
  </si>
  <si>
    <t>Submit quarterly leading indicators report to NYSED</t>
  </si>
  <si>
    <t>For Districts with Priority Schools: Whole School Reform Model</t>
  </si>
  <si>
    <t xml:space="preserve">2.The district must demonstrate that it has the capacity to plan for, implement, and monitor school-level redesign efforts, including the provision of adequate resources and related support in order to effectively support the site-based launch, governance, and implementation of the proposed school.  The district must also demonstrate a critical and honest assessment of structural/systems gaps and needs, as well as student achievement gaps and needs.  </t>
  </si>
  <si>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</si>
  <si>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</si>
  <si>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 List anticipated barriers that may impact the ability to accomplish the mission or guiding principles and how those barriers will be addressed.</t>
  </si>
  <si>
    <t>Offer 200 hours of Extended Learning Time to students in each Priority School</t>
  </si>
  <si>
    <t>If 1003(a) Funds WILL NOT be used, please identify the alternate fund source(s).           SEE cells B16 - B25</t>
  </si>
  <si>
    <t>Parent Engagement Set-Aside -- Required Percentage</t>
  </si>
  <si>
    <t xml:space="preserve">ENTER DATA INTO ALL YELLOW CELLS. </t>
  </si>
  <si>
    <t>Student Growth Percentile for Low-Income Students</t>
  </si>
  <si>
    <t>By signing this document, the Local Education Agency certifies that:</t>
  </si>
  <si>
    <t>Statement of Assurances</t>
  </si>
  <si>
    <t xml:space="preserve">1. The District Comprehensive Improvement Plan (DCIP)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</si>
  <si>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Required Activity</t>
  </si>
  <si>
    <t>• Describe how organizational structures will drive strategic implementation of the mission/guiding principles.</t>
  </si>
  <si>
    <t xml:space="preserve">• Describe the professional development opportunities that will be provided to teachers and school leaders and the rationale for each opportunity. </t>
  </si>
  <si>
    <t>• List all methods of dialogue that district leaders will implement to strengthen relationships with school staff and the community.</t>
  </si>
  <si>
    <r>
      <t>C1. Needs Statement:</t>
    </r>
    <r>
      <rPr>
        <b/>
        <sz val="11"/>
        <color theme="1"/>
        <rFont val="Calibri"/>
        <family val="2"/>
        <scheme val="minor"/>
      </rPr>
      <t xml:space="preserve"> Create a clear and concise statement that addresses the primary need(s) to be addressed. Be sure to incorporate feedback from the most recent DTSDE review and other applicable data.</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</si>
  <si>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often each activity will take place; and the intended impact of each activity. Do not combine multiple activities into a single cell; each activity should be written in its own cell. </t>
    </r>
  </si>
  <si>
    <r>
      <t>D2. Leading Indicator(s):</t>
    </r>
    <r>
      <rPr>
        <b/>
        <sz val="11"/>
        <color indexed="8"/>
        <rFont val="Calibri"/>
        <family val="2"/>
      </rPr>
      <t xml:space="preserve"> Identify the specific indicators that will be used to monitor progress toward the goal. For each leading indicator, enter a "Y" into the cell for each applicable SOP for which that indicator will be used.</t>
    </r>
  </si>
  <si>
    <t>Total funding the LEA has reserved for Improvement. This amount is from cell D26 on the tab titled "Focus District Set-Asides."</t>
  </si>
  <si>
    <t>Financial Allocation Plan - Improvement</t>
  </si>
  <si>
    <r>
      <rPr>
        <b/>
        <sz val="11"/>
        <color indexed="8"/>
        <rFont val="Calibri"/>
        <family val="2"/>
      </rPr>
      <t>Instructions:</t>
    </r>
    <r>
      <rPr>
        <sz val="11"/>
        <color theme="1"/>
        <rFont val="Calibri"/>
        <family val="2"/>
        <scheme val="minor"/>
      </rPr>
      <t xml:space="preserve"> List the stakeholders who participated in developing the DCIP as required by Commissioner’s Regulations §100.18. Provide dates and locations of Local Stakeholder meetings.  Boxes should be added as necessary.</t>
    </r>
  </si>
  <si>
    <t>1. Rate the degree to which the District achieved the goals identified in the previous year's District Comprehensive Improvement Plan (Mark with an "X").</t>
  </si>
  <si>
    <t>2. Rate the degree to which the District successfully implemented the activities identified in the previous year's DCIP (Mark with an "X").</t>
  </si>
  <si>
    <t>3. Rate the degree to which the activities identified in the previous year's District Comprehensive Improvement Plan impacted academic achievement targets for identified subgroups (Mark with an "X").</t>
  </si>
  <si>
    <t>4. Rate the degree to which the activities identified in the previous year's DCIP increased Parent Engagement (Mark with an "X").</t>
  </si>
  <si>
    <t>5. Rate the degree to which the activities identified in the previous year's District Comprehensive Improvement Plan received the funding necessary to achieve the corresponding goals (Mark with an "X").</t>
  </si>
  <si>
    <t>6. Identify in which Tenet the district made the most growth during the previous year (Mark with an "X").</t>
  </si>
  <si>
    <r>
      <t xml:space="preserve">7. Identify in which Tenet </t>
    </r>
    <r>
      <rPr>
        <b/>
        <u/>
        <sz val="11"/>
        <color indexed="8"/>
        <rFont val="Calibri"/>
        <family val="2"/>
      </rPr>
      <t>identified schools</t>
    </r>
    <r>
      <rPr>
        <b/>
        <sz val="11"/>
        <color indexed="8"/>
        <rFont val="Calibri"/>
        <family val="2"/>
      </rPr>
      <t xml:space="preserve"> made the most growth during the previous year (Mark with an "X").</t>
    </r>
  </si>
  <si>
    <t>Amount of Funds Allocated for School-Level Improvement</t>
  </si>
  <si>
    <t>Amount of Funds Allocated for District-Level Improvement</t>
  </si>
  <si>
    <r>
      <t xml:space="preserve">Has the district demonstrated how </t>
    </r>
    <r>
      <rPr>
        <b/>
        <sz val="11"/>
        <color rgb="FFFF0000"/>
        <rFont val="Calibri"/>
        <family val="2"/>
        <scheme val="minor"/>
      </rPr>
      <t xml:space="preserve">ALL </t>
    </r>
    <r>
      <rPr>
        <sz val="11"/>
        <color theme="1"/>
        <rFont val="Calibri"/>
        <family val="2"/>
        <scheme val="minor"/>
      </rPr>
      <t>funds reserved for Improvement will be allocated across the district (Does Cell E43 = Cell E45)?</t>
    </r>
  </si>
  <si>
    <t>2016-2017 District Comprehensive Improvement Plan (DCIP)</t>
  </si>
  <si>
    <t>2. The District Comprehensive Improvement Plan (DCIP) has been formally approved by the school board and will be made widely available through public means, such as posting on the Internet, distribution through the media and distribution through public agencies.</t>
  </si>
  <si>
    <t xml:space="preserve">3. The District Comprehensive Improvement Plan (DCIP)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</si>
  <si>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</si>
  <si>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</si>
  <si>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</si>
  <si>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 xml:space="preserve">• List the highlights of the improvement initiatives described in the current DCIP. </t>
  </si>
  <si>
    <t xml:space="preserve">1. Provide an overview of the district’s overall plan and approach to district and school redesign and its desired impact on the targeted all-school group or sub-groups. In this overview, describe how the school redesign is connected to the larger district strategy and approach. In addition, provide the proposed school’s vision, mission, key partnership organizations, key design elements of the educational program, other unique characteristics of the program, if any, and discussion of the district/partner(s) capacity to effectively support and oversee the proposed school(s).  </t>
  </si>
  <si>
    <t>A. Student Population and Needs. Using statistics and descriptive language, describe the population of students that the LEA serves and any specific unique needs by sub-group such as students with disabilities, English language learners, and students from households that are eligible for free or reduced lunch. Identify the school(s) student population, including sub-groups, to be served by the school-redesign, and describe any unique needs of these populations. In addition, describe the policies for students who choose to enroll or exit the newly designed school.</t>
  </si>
  <si>
    <t xml:space="preserve">B. District Systems and Structural Needs. Describe the district’s approach to turning around the underperforming school(s), the theory of action guiding district efforts and the key district strategies. Describe the district’s core challenges and issues related to turning around the school(s), based on data and the district’s assessment of its current systems, structures, and policies for supporting underperforming schools. Identify and describe current systems and structural strengths, and weaknesses related to providing school-level site-based governance, human capital pipelines and development, education and instructional programs, school-level, site-based fiscal autonomy and management, and facilities acquisition and use. </t>
  </si>
  <si>
    <t>C. District Systems and Structures to Monitor and Support Implementation. Describe the structures or other processes to be used to support and monitor implementation of school-level redesign efforts. Describe how the district will ensure that the identified school will receive ongoing, intensive support from the district or designated external partner organization(s). Describe how the district will monitor the implementation of the selected intervention at each identified school and how the district will know that planned interventions and strategies are working. Specifically, please describe how the district will provide for review of data related to implementation benchmarks and measurable annual goals. Discuss the frequency, type, and extent of monitoring activities and who will be responsible.</t>
  </si>
  <si>
    <t>Financial Allocation Plan - Parent Education</t>
  </si>
  <si>
    <t>Parent Education Set-Aside Budget Summary</t>
  </si>
  <si>
    <t>Amount of Funds Allocated for Parent Education</t>
  </si>
  <si>
    <r>
      <t xml:space="preserve">Has the district demonstrated how </t>
    </r>
    <r>
      <rPr>
        <b/>
        <sz val="11"/>
        <color rgb="FFFF0000"/>
        <rFont val="Calibri"/>
        <family val="2"/>
        <scheme val="minor"/>
      </rPr>
      <t xml:space="preserve">ALL </t>
    </r>
    <r>
      <rPr>
        <sz val="11"/>
        <color theme="1"/>
        <rFont val="Calibri"/>
        <family val="2"/>
        <scheme val="minor"/>
      </rPr>
      <t>funds budgeted for Parent Education will be allocated across the district (Does Cell E40 = Cell E42)?</t>
    </r>
  </si>
  <si>
    <t>Parent Education Set-Aside Calculation Based on Federal Funding</t>
  </si>
  <si>
    <t>REVIEWER FEEDBACK ON SMART GOAL/LEADING INDICATORS</t>
  </si>
  <si>
    <t xml:space="preserve">The district examines school systems and makes intentional decisions to identify and provide critical expectations, supports and structures in all areas of need so that schools are able to respond to their community and ensure that all students are successful.
</t>
  </si>
  <si>
    <t>060401040000</t>
  </si>
  <si>
    <t>CASSADAGA VALLEY CSD</t>
  </si>
  <si>
    <t>110101040000</t>
  </si>
  <si>
    <t>CINCINNATUS CSD</t>
  </si>
  <si>
    <t>650301040000</t>
  </si>
  <si>
    <t>CLYDE-SAVANNAH CSD</t>
  </si>
  <si>
    <t>010500010000</t>
  </si>
  <si>
    <t>COHOES CITY SD</t>
  </si>
  <si>
    <t>610301060000</t>
  </si>
  <si>
    <t>DRYDEN CSD</t>
  </si>
  <si>
    <t>460500010000</t>
  </si>
  <si>
    <t>FULTON CITY SD</t>
  </si>
  <si>
    <t>511101060000</t>
  </si>
  <si>
    <t>GOUVERNEUR CSD</t>
  </si>
  <si>
    <t>042801060000</t>
  </si>
  <si>
    <t>GOWANDA CSD</t>
  </si>
  <si>
    <t>650101060000</t>
  </si>
  <si>
    <t>NEWARK CSD</t>
  </si>
  <si>
    <t>400800010000</t>
  </si>
  <si>
    <t>NIAGARA FALLS CITY SD</t>
  </si>
  <si>
    <t>661500010000</t>
  </si>
  <si>
    <t>PEEKSKILL CITY SD</t>
  </si>
  <si>
    <t>441800050000</t>
  </si>
  <si>
    <t>PORT JERVIS CITY SD</t>
  </si>
  <si>
    <t>651201060000</t>
  </si>
  <si>
    <t>SODUS CSD</t>
  </si>
  <si>
    <t>600101060000</t>
  </si>
  <si>
    <t>WAVERLY CSD</t>
  </si>
  <si>
    <t>630918080000</t>
  </si>
  <si>
    <t>GLENS FALLS COMN SD</t>
  </si>
  <si>
    <t>031502060000</t>
  </si>
  <si>
    <t>JOHNSON CITY CSD</t>
  </si>
  <si>
    <t>420807040000</t>
  </si>
  <si>
    <t>LAFAYETTE CSD</t>
  </si>
  <si>
    <t>121401040000</t>
  </si>
  <si>
    <t>MARGARETVILLE CSD</t>
  </si>
  <si>
    <t>051301040000</t>
  </si>
  <si>
    <t>MORAVIA CSD</t>
  </si>
  <si>
    <t>240901040000</t>
  </si>
  <si>
    <t>MT MORRIS CSD</t>
  </si>
  <si>
    <t>091200010000</t>
  </si>
  <si>
    <t>PLATTSBURGH CITY SD</t>
  </si>
  <si>
    <t>580602040000</t>
  </si>
  <si>
    <t>RIVERHEAD CSD</t>
  </si>
  <si>
    <t>043200050000</t>
  </si>
  <si>
    <t>SALAMANCA CITY SD</t>
  </si>
  <si>
    <t>121901040000</t>
  </si>
  <si>
    <t>WALTON CSD</t>
  </si>
  <si>
    <t>280401030000</t>
  </si>
  <si>
    <t>WESTBURY UFSD</t>
  </si>
  <si>
    <t>490202040000</t>
  </si>
  <si>
    <t>BRUNSWICK CSD (BRITTONKILL)</t>
  </si>
  <si>
    <t>222201060000</t>
  </si>
  <si>
    <t>CARTHAGE CSD</t>
  </si>
  <si>
    <t>120401040000</t>
  </si>
  <si>
    <t>CHARLOTTE VALLEY CSD</t>
  </si>
  <si>
    <t>021601040000</t>
  </si>
  <si>
    <t>FRIENDSHIP CSD</t>
  </si>
  <si>
    <t>081401040000</t>
  </si>
  <si>
    <t>GEORGETOWN-SOUTH OTSELIC CSD</t>
  </si>
  <si>
    <t>630300010000</t>
  </si>
  <si>
    <t>GLENS FALLS CITY SD</t>
  </si>
  <si>
    <t>010701030000</t>
  </si>
  <si>
    <t>GREEN ISLAND UFSD</t>
  </si>
  <si>
    <t>511301040000</t>
  </si>
  <si>
    <t>HERMON-DEKALB CSD</t>
  </si>
  <si>
    <t>540901040000</t>
  </si>
  <si>
    <t>JEFFERSON CSD</t>
  </si>
  <si>
    <t>590901060000</t>
  </si>
  <si>
    <t>LIBERTY CSD</t>
  </si>
  <si>
    <t>541001040000</t>
  </si>
  <si>
    <t>MIDDLEBURGH CSD</t>
  </si>
  <si>
    <t>651501060000</t>
  </si>
  <si>
    <t>NORTH ROSE-WOLCOTT CSD</t>
  </si>
  <si>
    <t>680601060000</t>
  </si>
  <si>
    <t>PENN YAN CSD</t>
  </si>
  <si>
    <t>170301020000</t>
  </si>
  <si>
    <t>WHEELERVILLE UFSD</t>
  </si>
  <si>
    <t>472506040000</t>
  </si>
  <si>
    <t>WORCESTER CSD</t>
  </si>
  <si>
    <t>062301040000</t>
  </si>
  <si>
    <t>BROCTON CSD</t>
  </si>
  <si>
    <t>580203020000</t>
  </si>
  <si>
    <t>BROOKHAVEN-COMSEWOGUE UFSD</t>
  </si>
  <si>
    <t>161601040000</t>
  </si>
  <si>
    <t>BRUSHTON-MOIRA CSD</t>
  </si>
  <si>
    <t>180901040000</t>
  </si>
  <si>
    <t>ELBA CSD</t>
  </si>
  <si>
    <t>250701040000</t>
  </si>
  <si>
    <t>HAMILTON CSD</t>
  </si>
  <si>
    <t>230301040000</t>
  </si>
  <si>
    <t>HARRISVILLE CSD</t>
  </si>
  <si>
    <t>411504020000</t>
  </si>
  <si>
    <t>NY MILLS UFSD</t>
  </si>
  <si>
    <t>550101040000</t>
  </si>
  <si>
    <t>ODESSA-MONTOUR CSD</t>
  </si>
  <si>
    <t>061501040000</t>
  </si>
  <si>
    <t>SILVER CREEK CSD</t>
  </si>
  <si>
    <t>262001040000</t>
  </si>
  <si>
    <t>WHEATLAND-CHILI CSD</t>
  </si>
  <si>
    <t>Total Mandated Amount for Parent Education. This amount is from cell F5 on the tab titled "Focus District Set-Asides."</t>
  </si>
  <si>
    <t>Name of Priority/Focus School</t>
  </si>
  <si>
    <t>Number of Schools in Accountability Status</t>
  </si>
  <si>
    <t>Number of Title I SIG 1003(a) Recipient Schools</t>
  </si>
  <si>
    <t>Number of Title I SIG 1003(g) Recipient Schools</t>
  </si>
  <si>
    <t>Tenet 1</t>
  </si>
  <si>
    <t>Tenet 2</t>
  </si>
  <si>
    <t>Tenet 3</t>
  </si>
  <si>
    <t>Tenet 4</t>
  </si>
  <si>
    <t>Tenet 5</t>
  </si>
  <si>
    <t>Tenet 6</t>
  </si>
  <si>
    <t>B1. Most Recent DTSDE Review Date:</t>
  </si>
  <si>
    <t>B2. DTSDE Review Type:</t>
  </si>
  <si>
    <t>The District certifies that this activity will be completed with fidelity in 2016-17. (Indicate "YES" or "NO")</t>
  </si>
  <si>
    <t>REVIEWER FEEDBACK</t>
  </si>
  <si>
    <t>Mount Vernon City School District</t>
  </si>
  <si>
    <t>Dr. Waveline Bennett-Conroy</t>
  </si>
  <si>
    <t>914-665-5246</t>
  </si>
  <si>
    <t>Assistant Superintendent of School Improvement</t>
  </si>
  <si>
    <t>wbennett@mtvernoncsd.org</t>
  </si>
  <si>
    <t>www.mtvernoncsd.org</t>
  </si>
  <si>
    <t>Dr. Kenneth R. Hamilton</t>
  </si>
  <si>
    <t>Ms. Adriane G. Saunders</t>
  </si>
  <si>
    <t>X</t>
  </si>
  <si>
    <t>Dr. Jeff Gorman</t>
  </si>
  <si>
    <t>Ms. Adriane Saunders</t>
  </si>
  <si>
    <t>Dr. Kim Smith</t>
  </si>
  <si>
    <t>Dr. Colleen Seivright Crawford</t>
  </si>
  <si>
    <t>Dr. Jonathan Brown</t>
  </si>
  <si>
    <t>Supervisor, Special Education, MVHS</t>
  </si>
  <si>
    <t>President MVCSD School Board</t>
  </si>
  <si>
    <t>Deputy Superintendent of Schools, MVCSD</t>
  </si>
  <si>
    <t>Superintendent of Schools, MVCSD</t>
  </si>
  <si>
    <t>Principal, Columbus Elementary School</t>
  </si>
  <si>
    <t>Principal, Benjamin Turner Middle School</t>
  </si>
  <si>
    <t>Dr. Marguerita G. Circello</t>
  </si>
  <si>
    <t>Mr. Frank Gallo</t>
  </si>
  <si>
    <t>Standards Administrator ELA &amp; Social Studies 7-12, MVCSD</t>
  </si>
  <si>
    <t>Standards Administrator ENL &amp; World Languages, K-12, MVCSD</t>
  </si>
  <si>
    <t>Coordinator of Family and Community Engagement, MVCSD</t>
  </si>
  <si>
    <t>Ms. Michelle, McKitty Bromley</t>
  </si>
  <si>
    <t>Ms. Aleisha McDowell</t>
  </si>
  <si>
    <t>Parent representative</t>
  </si>
  <si>
    <t>Sr. Reigia Kushner</t>
  </si>
  <si>
    <t>IHE Consultant - Mahanntan College</t>
  </si>
  <si>
    <t>Associate Superintendent of Curriculum &amp; Instruction, MVCSD</t>
  </si>
  <si>
    <t>Y</t>
  </si>
  <si>
    <t>Columbus Elementary School</t>
  </si>
  <si>
    <t>Hamilton Elementary School</t>
  </si>
  <si>
    <t>Mount Vernon High School</t>
  </si>
  <si>
    <t>Rebecca Turner Elementary School</t>
  </si>
  <si>
    <t>Reidentified Focus School</t>
  </si>
  <si>
    <t>Newly Identified Focus</t>
  </si>
  <si>
    <t>Benjamin Turner Middle School</t>
  </si>
  <si>
    <t>Edward Williams Elementary School</t>
  </si>
  <si>
    <t>Reidentified Priority School</t>
  </si>
  <si>
    <t>Newly Identified Priority</t>
  </si>
  <si>
    <t>Supt. Conference Room, Board of Education</t>
  </si>
  <si>
    <t>Based on NYS assessment scores, the district needs to ensure that all school leaders are trained in collecting, analyzing and interpreting data in order to inform instructional decisions.</t>
  </si>
  <si>
    <t>By January 1, 2017,  X % of administrators will effectively use data to support staff in modifying  instruction to meet the needs of all students; as evidenced by walkthrough tool, observations, lesson plans, which will result in X % of student subgroups showing growth as measured by local/district assessments. (iReady, Dibels, and other Common Assessments)</t>
  </si>
  <si>
    <t>Under the direction of the Superintendent, an administrative retreat will be held at Westchester Community College. The two day retreat will provide district and school building administrators opportunites to attend workshops focused on data analysis and its impact on modifying instruction.</t>
  </si>
  <si>
    <t>Evidence of teachers incorporating student data to design coherent lessons.</t>
  </si>
  <si>
    <t>Student drop out rate</t>
  </si>
  <si>
    <t>Superintendent Advisory Meetings - Weekly meetings of the Supt. , Deputy Supt., Assistant Supts., and Directors whereby discussions include progress monitoring of data, policies, and procedures to put systems in place to support student growth and academic achievement.</t>
  </si>
  <si>
    <t>Superintendent's Advisory Committee will conduct site visits.</t>
  </si>
  <si>
    <t xml:space="preserve">Superintendent's Data Conferences - Supt. meets with building principals quarterly to discuss and review student data. </t>
  </si>
  <si>
    <t>DTSDE District led Reviews - as scheduled by Assistant Supt. of School Improvement, OEEs and district team. The visits will also include non focus schools.</t>
  </si>
  <si>
    <t xml:space="preserve">The District needs to continue to provide consistent and effective support to modify curriculum and instruction to meet the needs of ALL subgroups to make AYP.  </t>
  </si>
  <si>
    <t xml:space="preserve">During the 2016-2017 school year, eight (8) out of ten (10)  DTSDE Reviewed schools will attain stage 3 ratings on SOPs 3.2, 3.3, and 3.5. </t>
  </si>
  <si>
    <t xml:space="preserve">The Assistant Supt. of School Improvement,and the Associate Supt. of C &amp; I will meet with the Elementary, Middle School, and High School prinicpals four times a year to establish both long and short term plans for CCLS development and implementation with particular emphasis on how the CCLS shifts relate to curriculum development, teaching and learning.   </t>
  </si>
  <si>
    <t xml:space="preserve">The Deputy Supt., and the Associate Supt. of C &amp; I will monitor CCLS implementation and continuous improvement district-wide, taking stock of resource and professional development needs for CCLS shifts in specific schools and across the district. </t>
  </si>
  <si>
    <t xml:space="preserve">During the August Superintendent's ' Retreat, the Associate Supt. Of C &amp; I , will conduct a  60 minute workshop to guide Administrators'  understanding of CCLS-aligned curricula and shifts, and how they impact instruction and learning. </t>
  </si>
  <si>
    <t>PreK-12</t>
  </si>
  <si>
    <t>0%</t>
  </si>
  <si>
    <t>1%</t>
  </si>
  <si>
    <t>5%</t>
  </si>
  <si>
    <t>7</t>
  </si>
  <si>
    <t>3</t>
  </si>
  <si>
    <t>10</t>
  </si>
  <si>
    <t>9</t>
  </si>
  <si>
    <t>2</t>
  </si>
  <si>
    <t>YES</t>
  </si>
  <si>
    <t>NO</t>
  </si>
  <si>
    <t>Title II</t>
  </si>
  <si>
    <t>Title I</t>
  </si>
  <si>
    <t>A. B. Davis Middle School</t>
  </si>
  <si>
    <t>Cecil H. Parker Elementary School</t>
  </si>
  <si>
    <t>Graham Elementary School</t>
  </si>
  <si>
    <t>Grimes Elementary School</t>
  </si>
  <si>
    <t>Holmes Elementary School</t>
  </si>
  <si>
    <t>Lincoln Elementary School</t>
  </si>
  <si>
    <t>Nellie Thornton High School</t>
  </si>
  <si>
    <t>Nelson Mandela / Dr/. Hosea Zollicoffer High School</t>
  </si>
  <si>
    <t>Pennington Elementary School</t>
  </si>
  <si>
    <t>Traphagen Elementary School</t>
  </si>
  <si>
    <t>School in Good Standing</t>
  </si>
  <si>
    <t>Nelson Mandela / Dr/ Hosea Zollicoffer High School</t>
  </si>
  <si>
    <t xml:space="preserve">New teacher orientation; Deputy Superintendent; All new hires for the 2016-17 school year; The orientation is designed to familairize teachers with the district, its expectations and resources to support teachers </t>
  </si>
  <si>
    <t>District Hiring Fairs; Assistant Superintendent for Human Resources; Prospective teaching candidates; The hiring fair is designed to ensure the very best teaching candidates are actively recruited to MVCSD</t>
  </si>
  <si>
    <t>Principal PLCs; Deputy Superintendent; All building principals; The PLCS are designed to support principal professional development.  Meetings will occur after Superintendent's Cabinet Meetings</t>
  </si>
  <si>
    <t>New Teacher Mentoring Program; Associate Superintendent Curriculum and Instruction; All new hires and select veteran teachers; the mentoring program is deisgnedto equip new teachers with resources to maintain a level of effective teaching</t>
  </si>
  <si>
    <t xml:space="preserve">Board Visits; Superintendent; all principals; The Board visits are designed to give Board members and principals an opportunity to discuss school specific imporvement needs and priorities </t>
  </si>
  <si>
    <t xml:space="preserve">Teacher Improvement Plans; School Principals; All teachers that rated developing or ineffective in their 2015-16 final APPR; The Teacher Improvement plan is desigend for teacher to identify areas in need of improvement and to develop an action plan designed to improve their teaching performance with the support of the school princial with the goal of raising student achievement </t>
  </si>
  <si>
    <t xml:space="preserve">Principal Improvement Plans; Superintendent; All principals that rate developing or ineffective in their 2015-16 final APPR; The PIP is designed for the superintendent to collaborate with principals that earned a developing or ineffective rating in the 2015-16 school year to enhance their performance while identifying needs and resources </t>
  </si>
  <si>
    <t xml:space="preserve">Tenure Defense Rounds; Superintendent; All principals that have probationary teachers with tenure appointment dates in the 2016-17 school year; This process is deisgned to ensure that probationary teachers recommended for tenure meet the high expectations the superintendent holds for all teachers in the district. </t>
  </si>
  <si>
    <t>Superintendent's Cabinet Meetings; Superintendent; All district administrators and others as needed;  These monthly meetings are designed to evaluate policies and decision making mechanisms</t>
  </si>
  <si>
    <t>Data Meetings; Assistant Superintendent for School Improvement; All Principals; In the fall and in the early spring, These meetings are designed to support the school principals I understanding their needs according to NYSED data.  The second meeting is designed to review their progress by reviewing the school principal's SMART goal leading indicators</t>
  </si>
  <si>
    <t>September 1. 2016</t>
  </si>
  <si>
    <t xml:space="preserve">Instructional Rounds; Superintendent; All schools; At least once in the year, a superintendent led team will conduct a targeted review of teaching practices in each school with the goal of providing supports for the school leader to raise achievement. </t>
  </si>
  <si>
    <t>Board Presentation on SMART Goals; Superintendent; All schools; In the fall,  the Superintendent will share each school's SMART goals with the baord of education and the public with the goal of familarizing the learning community with  the aspirations and needs of each school.</t>
  </si>
  <si>
    <t>September 1. 2017</t>
  </si>
  <si>
    <t>September 1. 2021</t>
  </si>
  <si>
    <t>September 1. 2023</t>
  </si>
  <si>
    <t>September 1. 2024</t>
  </si>
  <si>
    <t xml:space="preserve">Superintendent's Retreat; Superintendent; All School and District Administrators; Over two days, the Superintendent will share the theory of action and all expectations for the leadership of each school for the 2016-17 school year. </t>
  </si>
  <si>
    <t>Budget Defense Rounds; Superintendent; All School Principals; An examination of where money was spent, allocating staffinfg, development of district priorities and a plan for strategic  deployment of resources occurs at all levels of the district with the goal of ensuring the needs of all schools are met</t>
  </si>
  <si>
    <t>Professional Development Activities; Deputy Superintendent; All MVCSD staff;  The activities will take place on all Superintendent's Conference Days and Early Release Days; The PD Plan includes specific trainings identified by teachers as an area of need. The trainings are designed to enhance their ratings and ultimately positvely impact student achievement.</t>
  </si>
  <si>
    <t xml:space="preserve">Professional Development Plan; Deptuy Superintendent; All staff; The professional development plan identifies activities and objectives for all personnel in the district.  Outlined in the plan are  the specific activitiers, dates, supports and facilitators.  The goal is to raise student achievement while training the staff with an eye on retention. </t>
  </si>
  <si>
    <t xml:space="preserve">Faculty and Curriculum Meetings; School Principals; All staff; Faculty and Curriculum Meetings are designed to provided professional development for school based staff.  Faculty and Curriculum meetings are tied to the SMART goals </t>
  </si>
  <si>
    <t xml:space="preserve">Sanctuary Institute; Deputy Superintendent; AB Davis, Williams, Grimes and Benjamin Turner; 3-4 times during the school year, training in the Sanctuary Institute will occur for the faculties of the respective schools with the goal of enhancing the social/emotional developent of students and staff.  </t>
  </si>
  <si>
    <t xml:space="preserve">State of the School Addresses; School Principals; At a parent meeting in the winter, schools will inform their communities of theor progress towards their established SMART Goals; Thr purpose of thie activity is to ensure the community is aware of the school's progress towards its estabslished goals. </t>
  </si>
  <si>
    <t xml:space="preserve">Individual Data Meetings; Chief Information Officer; In a small group, principals will receive professional development in the areas of data evaluation on our basic systems including iReady and Data Warehouse </t>
  </si>
  <si>
    <t xml:space="preserve">School Leaderhship Team Meetings; Superintendent; School Liaisions will plan to attend 1-2 SLT meetings at their resepctive buildings in the school year.  The goal of this activity is to ensure the district administrative team is aware of and able to support school initiatives.  This includes the use of and interpretation of  school achievement data.  </t>
  </si>
  <si>
    <t xml:space="preserve">Teacher attendance at professional develoment.  Teachers rated as Effective or Highly Effective. </t>
  </si>
  <si>
    <t xml:space="preserve"> September 1, 2016</t>
  </si>
  <si>
    <t xml:space="preserve">Superintendent's Cabinet Meetings; Deputy Superintendent; Monthly; At the cabinet meetings, a consistent agenda item will be the discussion of planned professional development activities at each building.  The purpose is to ensure the district office is supporting the needs of individual schools, supports the APPR needs of teachers, abd supports the six-step action research process for each school.  </t>
  </si>
  <si>
    <t xml:space="preserve">Professional Development; Deputy Superintendent; At each Superintendent's Conference Day and Early Release Day; All faculty has the opportunity to selet professional development tailored to their specific needs, the training offered is based on the teacher surveys completed in the 2015-16 school year in support of earning effective ratings in the Danielson rubric. </t>
  </si>
  <si>
    <t>There is a need for the district to support schools in the efforts to promote social and emotional development for its students.</t>
  </si>
  <si>
    <t>Parent attendance at workshops.  Parent participation in district/school surveys.  Student discipline referrals</t>
  </si>
  <si>
    <t xml:space="preserve">Parent Univerisity; Jonathan Brown, Principal of Benjamin Turner Middle School; One Saturday a month, parents will receive workshops on various topics to support their childrens' social and emotional development with the goal of reducing suspensions and increasing the number of students that have their needs appropraitely addressed. </t>
  </si>
  <si>
    <t>RTI Team PLC; Associate Superintendent for Curriculum and Instruction; Once per quarter, schools will review their RTI practices  to ensure appropriate interventions are in place for students.</t>
  </si>
  <si>
    <t>8,440</t>
  </si>
  <si>
    <t>72%</t>
  </si>
  <si>
    <t>92%</t>
  </si>
  <si>
    <t>73%</t>
  </si>
  <si>
    <t>21%</t>
  </si>
  <si>
    <t>100% of schools will make Adequate Yearly Progress for all of their subgroups for 2016-2017 school year.</t>
  </si>
  <si>
    <t>2013-2014</t>
  </si>
  <si>
    <t>IIT Led Visit</t>
  </si>
  <si>
    <t xml:space="preserve">The district needs to examine school systems and make intentional decisions to identify and provide critical expectations, supports and structures in all areas of need so that schools are able to respond to their community and ensure that all students are successful. </t>
  </si>
  <si>
    <t xml:space="preserve">The district needs to collaborate with schools in the development of a plan to provide opportunities for teachers to develop their practices to meet the needs of all learners. </t>
  </si>
  <si>
    <t>100% of the District's teachers will be develop instructional action plans, peer coaching, or their own classroom - based project that directly, positively impacts students.</t>
  </si>
  <si>
    <t>IIT Led Review</t>
  </si>
  <si>
    <t>ITT Led Review</t>
  </si>
  <si>
    <t xml:space="preserve">PBIS Training for Elementary Schools; Jamal Doggett, Principal of Rebecca Turner Elementary School; Over multiple days PBIS teams from the respective elementary schools will work to compelte their year one plans and prepare for year two of the district wide implementation of PBIS with the expectation that there will be a reduction in suspesnsions and an in crease of students having their needs appropriately addressed. </t>
  </si>
  <si>
    <t>At the Secondary Schools, by June 1st, average daily attendance will meet or exceed 95%. At the Elementary Schools, there will be a reduction of at least 10 % of disciplinary referrals across the District.</t>
  </si>
  <si>
    <t>OASAS Grant; Assistant Superintendent of School Improvement; All Secondary Schools;  substance abuse counseling and training for students and parents for students at risk for alcohol and substance abuse.</t>
  </si>
  <si>
    <t>Network Meetings; Assistant Superintendent for School Improvement; All schools; once per month; a meeting to address chronically absent students and those facing suspensions will be held to identify community partners to support students with the goal of increasing their attendance in school.</t>
  </si>
  <si>
    <t xml:space="preserve">Sanctuary Leadership Training; Deputy Superintendent; AB Davis, Grimes, Benjamin Turner, and Williams school principals; Leadership traning occurs    4-5 times a year.  Principals are supported with implementing the Sanctuary Tools to support student and staff social and emotional development. </t>
  </si>
  <si>
    <t xml:space="preserve">There is a need for the district to develop a school-based parent plan which allows families to participate in reciprocal communication with school staff about student academic, social, and emotional development. </t>
  </si>
  <si>
    <t>In the End-of-Year K-12 Insight Parent Survey, the mean responses by parents indicating agreement with the tenets in the Statement of Practice will increase by no less than 10%.</t>
  </si>
  <si>
    <t xml:space="preserve">FACE will create a network of supports and service providers by collaborating with community-based organizations.The evidence of impact will be shown by an increase in the number of students and families accessing supports/programs. </t>
  </si>
  <si>
    <t>Annual Parent Involvement Day.</t>
  </si>
  <si>
    <t>Nov.-16</t>
  </si>
  <si>
    <t>Feb.- 17</t>
  </si>
  <si>
    <t>Create a welcoming school climate, provide a personal greeting and welcome packet for all parents visiting the school, including a community services directory. Teachers will make personal contacts with families through e-mail and phone calls. Parents will attend workshops and they will receive materials on child development and appropriate parent and school expectations for various age groups.</t>
  </si>
  <si>
    <t>FACE will continue to provide workshops for parents and family members to build their capacity as effective partners in school and district decision making as evidenced by an increased number of parents attending PTA/Workshop meetings. Student and district data will help guide the selection of workshop topics.</t>
  </si>
  <si>
    <t xml:space="preserve">The Office of Family and Community Engagement(FACE) will continue to work with the Parent Advisory Counsel (PAC).Topics addressed by the Advisory Counsel will include, but will not be limited to: membership in the school's PTA. Also, it will provide support and training for implementing a model to enhance parental engagement, the development of a progress monitoring tool to ensure compliance with federal and state mandates regarding parent involvement, and a process to share, support and ensure the fidelity of implementation in school level parental engagement programs/activities. </t>
  </si>
  <si>
    <t>FACE will continue to hold trainings for school personnel on meaningful communication and collaboration with families as evidenced by an increased number of parents and family members attending school level parent involvement events/activities and results of climate surveys.</t>
  </si>
  <si>
    <t>The Chief Information Officer will provide training for district staff in using the Home Access Portal as a vehicle to communicate with parents regarding their child's academic performance, attendance, et al.</t>
  </si>
  <si>
    <t>The District works collaboratively with the school to provide supports to the school leader to create, develop, and nurture the school environment to be responsive to the redesign efforts. The District has established new norms designed to impact effectiveness, social emotional health, and academic outcomes. Support on data driven instruction is provided through PLCs and  formative assessment. District collaboration, support, and guidance ensure that PD processes produce highly effective teachers and a data driven learning culture.</t>
  </si>
  <si>
    <t>To protect instructional time and limit the number of times that teachers are out of the classroom, Curriculum and Instruction administrators (Standards Administrators for Math, ELA, ELL and Director of Student Services) have agreed to front load professional development for the A.B.Davis staff on August 29 and30.The Curriculum and Instruction team consisting of all District administrators (ELA,Math,ELL,SpecialEducation,andArts) will meet bi-weekly to discuss initiatives and issues needing support. Areas needing support will be discussed to devise agreed upon plans of support. Support may be in the form of physical resources, professional development, observations of teacher practice or curriculum writing and mapping.TheDistrict Leader has communicated an expectation of a data-based culture and has reviewed availabled data. The District is developing a process to hold staff accountable for using data to drive school wide and class room improvements. A20-day action planning process is recommended to ensure consistent data analysis throughout the year.</t>
  </si>
  <si>
    <t>Our overal plan is to demonstrate respect for the aspirations of our community. We will do this by providing an excellent educational program, creating opportunities that help each child  reach his or her potential. We recognize our responsibility to develop them as citizens of a global community. Our redesign will guide our efforts to target those in need of social emotional development, enrichment in the Arts, and technological competence to reflect that respect. For the 2016-2017 school year, the School will continue its partnerships with McREL, REACH,LLC, and Wellcore.</t>
  </si>
  <si>
    <t>District wide significant increase in students on target on the winter iReady Assessment s in Literacy and Math. Increase in student growth in the Extended Day Learning programs throughout the District.</t>
  </si>
  <si>
    <t xml:space="preserve">Hiringof two PRofessional Development Coordinators to monitor and oversee District PD Plan. Development of a data driven culture that engages teachers and all support staff. The CCLS Currriculum will continue to be implemented by the use of revised EngageNY curriculum maps. Developed a shared understanding of effective teaching and teacher leadership to decrease achievement gaps. Promoted efforts to clarify expectations and parameters for the use of data  throughout the district ensuring ongoing student achievement progress necessary for all students. Efforts were made to use SMART goals to drive teacher planning and classroom instruction. Integrated a leadership development program with school leaders and teacher leaders to promote ongoing capacity-building needed to ensure stability and sustainability of efforts. </t>
  </si>
  <si>
    <t>As indicated above the district's needs are resources, grant funding, personnel to continue efforts to improve student learning. 1)Orient new teachers and engage current staff to continue curriculum development using revised curriculum maps of the CCLS modules, 2)Partnering with CBOs to identify areas of concentration or focus for social emotional health issues of students, 3)Ongoing PD to develop teacher expertise and effectiveness in the use of data for curriculum/instructional planning, 4)Extend PLC work to principals  to ensure sustainability of current efforts to close the achievement gap,and5)Extend the use of SMART goal planning for all district level needs.</t>
  </si>
  <si>
    <t>Goal#1 Create systems to promote student achievement and increase out comes paying particular attention to subgroups in order to close the achievement gap.Goal#4 Create a 21st century environment of learning that embraces technology, promotes inspiration, motivation, exploration and innovation. Goal#5 Develop a plan for the implementation of a dynamic music and arts program will serve the sesubgroups:1)students with disabilities, 2)English Language Learners,and3)Economically disadvantaged. Targets will be based on the results of the NY State exams.</t>
  </si>
  <si>
    <t>The continuation of the district-wide collaborations; the continued application of data driven instruction, and continuation and institutionalization of effective professional development focused on data and instructional practices.</t>
  </si>
  <si>
    <t>Teacher turnover that disrupts the continuity of instructional delivery. Lack of follow-up of professional development activities to ensure transfer to classroom practice. Ineffective use of teacher collaborative meetings.</t>
  </si>
  <si>
    <t>1)Revising of the district website, 2)Continue efforts to engage public relations personnel, 3) Mailings to families by District Clerk, 4) Use the services of the parent liaisons that will be hired for each school building, 5) Elicit the use of a translation company for those families whose language is other than English.</t>
  </si>
  <si>
    <t>1) Elements of initiating Vertical Team Meetings between teachers to develop more meaningful conversations around student data and academic achievement, 2) Supervisory practices that provide accountability for transfer of professional development to classroom practice, and 3) District-wide meetings by grade level to share successful practices, clarify expectations, and identify needs of all subgroups.</t>
  </si>
  <si>
    <t>1) It will be presented and approved at the June 7th Board meeting, 2)will be published on the district website, 3) will be available in all schools, and 4) available upon request at District Clerk's Office.</t>
  </si>
  <si>
    <t>The district’s mission is:To respect and realize the aspirations our community (Need#4,above) has for its children by providing excellence in education (Needs#1,&amp;3) and creating opportunities (Need#3) for each and every child to reach his or her fullest potential (Needs#2&amp;5) as a responsible citizen and member of the global community (Needs#15).The mission stated in the District's strategic plan guides our efforts to provide each child the quality education based on their dignity and the community's desire for their achievement of excellence in all they aspire to.</t>
  </si>
  <si>
    <t>To ensure that all teachers receive state assessment item analysis reports, and review and analyze reports to drive instructional  decisions.  In early July, state assessment data will also be reviewed by the Curriculum and Instruction team (Standards Administrators for Math, ELA, ELL and Director of Special Education) to determine strengths and areas for improvement. Data analysis results will drive decisions about professional development to be delivered to the school leadership team at the Adminstrator Retreat in late August. i-Ready computer-based assessments will be used to monitor student progress. i-Ready data will be a more integral part of PLC conversations and used to drive instructional practice.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</si>
</sst>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m\ d\,\ yyyy;@"/>
    <numFmt numFmtId="166" formatCode="&quot;$&quot;#,##0"/>
  </numFmts>
  <fonts count="36" x14ac:knownFonts="1">
    <font>
      <sz val="11"/>
      <color theme="1"/>
      <name val="Calibri"/>
      <family val="2"/>
      <scheme val="minor"/>
    </font>
    <font>
      <sz val="10"/>
      <name val="Arial"/>
      <family val="2"/>
    </font>
    <font>
      <b/>
      <sz val="10"/>
      <name val="Arial"/>
      <family val="2"/>
    </font>
    <font>
      <sz val="10"/>
      <name val="Verdana"/>
      <family val="2"/>
    </font>
    <font>
      <sz val="10"/>
      <name val="Arial"/>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b/>
      <sz val="11"/>
      <color rgb="FFFF0000"/>
      <name val="Calibri"/>
      <family val="2"/>
      <scheme val="minor"/>
    </font>
    <font>
      <u/>
      <sz val="11"/>
      <color theme="1"/>
      <name val="Calibri"/>
      <family val="2"/>
      <scheme val="minor"/>
    </font>
    <font>
      <b/>
      <sz val="11"/>
      <name val="Calibri"/>
      <family val="2"/>
      <scheme val="minor"/>
    </font>
    <font>
      <b/>
      <u/>
      <sz val="11"/>
      <color indexed="8"/>
      <name val="Calibri"/>
      <family val="2"/>
    </font>
    <font>
      <b/>
      <u/>
      <sz val="11"/>
      <color rgb="FFFF0000"/>
      <name val="Calibri"/>
      <family val="2"/>
      <scheme val="minor"/>
    </font>
    <font>
      <b/>
      <u/>
      <sz val="11"/>
      <color indexed="10"/>
      <name val="Calibri"/>
      <family val="2"/>
    </font>
    <font>
      <i/>
      <sz val="11"/>
      <color theme="1"/>
      <name val="Calibri"/>
      <family val="2"/>
      <scheme val="minor"/>
    </font>
    <font>
      <u/>
      <sz val="14"/>
      <color theme="1"/>
      <name val="Calibri"/>
      <family val="2"/>
      <scheme val="minor"/>
    </font>
    <font>
      <sz val="14"/>
      <color theme="1"/>
      <name val="Calibri"/>
      <family val="2"/>
      <scheme val="minor"/>
    </font>
    <font>
      <b/>
      <sz val="20"/>
      <color rgb="FFFF0000"/>
      <name val="Calibri"/>
      <family val="2"/>
      <scheme val="minor"/>
    </font>
    <font>
      <b/>
      <sz val="18"/>
      <color rgb="FFFF0000"/>
      <name val="Calibri"/>
      <family val="2"/>
      <scheme val="minor"/>
    </font>
    <font>
      <sz val="18"/>
      <color rgb="FFFF0000"/>
      <name val="Calibri"/>
      <family val="2"/>
      <scheme val="minor"/>
    </font>
    <font>
      <sz val="11"/>
      <name val="Calibri"/>
      <family val="2"/>
      <scheme val="minor"/>
    </font>
    <font>
      <b/>
      <u/>
      <sz val="20"/>
      <color rgb="FFFF0000"/>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ECEE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8">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4" fillId="0" borderId="0"/>
    <xf numFmtId="0" fontId="7" fillId="0" borderId="0"/>
    <xf numFmtId="0" fontId="6" fillId="0" borderId="0"/>
    <xf numFmtId="0" fontId="35" fillId="0" borderId="0" applyNumberFormat="0" applyFill="0" applyBorder="0" applyAlignment="0" applyProtection="0"/>
  </cellStyleXfs>
  <cellXfs count="278">
    <xf numFmtId="0" fontId="0" fillId="0" borderId="0" xfId="0"/>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5" xfId="2" applyFill="1" applyBorder="1" applyAlignment="1">
      <alignment wrapText="1"/>
    </xf>
    <xf numFmtId="0" fontId="1" fillId="0" borderId="1" xfId="2" applyBorder="1" applyAlignment="1">
      <alignment horizontal="center" wrapText="1"/>
    </xf>
    <xf numFmtId="2" fontId="1" fillId="0" borderId="1" xfId="2" applyNumberFormat="1" applyFill="1" applyBorder="1" applyAlignment="1">
      <alignment horizontal="center" wrapText="1"/>
    </xf>
    <xf numFmtId="0" fontId="1" fillId="0" borderId="1" xfId="2" applyFill="1" applyBorder="1" applyAlignment="1">
      <alignment horizontal="center" wrapText="1"/>
    </xf>
    <xf numFmtId="0" fontId="1" fillId="0" borderId="0" xfId="2" applyFill="1" applyBorder="1" applyAlignment="1">
      <alignment horizontal="center" wrapText="1"/>
    </xf>
    <xf numFmtId="0" fontId="3" fillId="0" borderId="1" xfId="2" applyFont="1" applyBorder="1" applyAlignment="1">
      <alignment horizontal="center" wrapText="1"/>
    </xf>
    <xf numFmtId="0" fontId="1" fillId="0" borderId="0" xfId="2" applyAlignment="1">
      <alignment wrapText="1"/>
    </xf>
    <xf numFmtId="0" fontId="1" fillId="0" borderId="4" xfId="2" applyBorder="1" applyAlignment="1">
      <alignment horizontal="center"/>
    </xf>
    <xf numFmtId="0" fontId="1" fillId="0" borderId="1" xfId="2" applyBorder="1" applyAlignment="1">
      <alignment horizontal="center"/>
    </xf>
    <xf numFmtId="164" fontId="1" fillId="0" borderId="1" xfId="2" applyNumberFormat="1" applyBorder="1" applyAlignment="1">
      <alignment horizontal="center"/>
    </xf>
    <xf numFmtId="164" fontId="1" fillId="0" borderId="0" xfId="2" applyNumberFormat="1" applyBorder="1" applyAlignment="1">
      <alignment horizontal="center"/>
    </xf>
    <xf numFmtId="0" fontId="3" fillId="0" borderId="1" xfId="2" applyFont="1" applyBorder="1" applyAlignment="1">
      <alignment horizontal="center"/>
    </xf>
    <xf numFmtId="9" fontId="3" fillId="0" borderId="1" xfId="2" applyNumberFormat="1" applyFont="1" applyBorder="1" applyAlignment="1">
      <alignment horizontal="center"/>
    </xf>
    <xf numFmtId="0" fontId="1" fillId="0" borderId="1" xfId="2" applyBorder="1"/>
    <xf numFmtId="164" fontId="1" fillId="0" borderId="4" xfId="2" applyNumberFormat="1" applyBorder="1" applyAlignment="1">
      <alignment horizontal="center"/>
    </xf>
    <xf numFmtId="0" fontId="1" fillId="0" borderId="6" xfId="2" applyFill="1" applyBorder="1"/>
    <xf numFmtId="2" fontId="1" fillId="0" borderId="0" xfId="2" applyNumberFormat="1"/>
    <xf numFmtId="0" fontId="1" fillId="0" borderId="0" xfId="2" applyFill="1"/>
    <xf numFmtId="0" fontId="1" fillId="0" borderId="0" xfId="2" applyAlignment="1">
      <alignment horizontal="center"/>
    </xf>
    <xf numFmtId="0" fontId="0" fillId="0" borderId="1" xfId="0" applyFont="1" applyFill="1" applyBorder="1" applyAlignment="1">
      <alignment horizontal="left" vertical="top" wrapText="1"/>
    </xf>
    <xf numFmtId="0" fontId="0" fillId="0" borderId="0" xfId="0" applyAlignment="1">
      <alignment wrapText="1"/>
    </xf>
    <xf numFmtId="0" fontId="0" fillId="4"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10" fillId="2" borderId="1" xfId="0" applyFont="1" applyFill="1" applyBorder="1" applyAlignment="1">
      <alignment horizontal="left" vertical="top" wrapText="1"/>
    </xf>
    <xf numFmtId="0" fontId="13" fillId="0" borderId="1" xfId="0" applyFont="1" applyBorder="1" applyAlignment="1">
      <alignment wrapText="1"/>
    </xf>
    <xf numFmtId="49" fontId="14" fillId="4" borderId="1" xfId="0" applyNumberFormat="1" applyFont="1" applyFill="1" applyBorder="1" applyAlignment="1">
      <alignment wrapText="1"/>
    </xf>
    <xf numFmtId="0" fontId="14" fillId="0" borderId="0" xfId="0" applyFont="1" applyAlignment="1">
      <alignment wrapText="1"/>
    </xf>
    <xf numFmtId="49" fontId="14" fillId="4" borderId="1" xfId="0" applyNumberFormat="1" applyFont="1" applyFill="1" applyBorder="1" applyAlignment="1">
      <alignment horizontal="left" wrapText="1"/>
    </xf>
    <xf numFmtId="0" fontId="13" fillId="5" borderId="1" xfId="0" applyFont="1" applyFill="1" applyBorder="1" applyAlignment="1">
      <alignment wrapText="1"/>
    </xf>
    <xf numFmtId="0" fontId="14" fillId="4" borderId="1" xfId="0" applyFont="1" applyFill="1" applyBorder="1" applyAlignment="1">
      <alignment horizontal="left" vertical="top" wrapText="1"/>
    </xf>
    <xf numFmtId="0" fontId="13" fillId="6" borderId="1" xfId="0" applyFont="1" applyFill="1" applyBorder="1" applyAlignment="1">
      <alignment horizontal="center" wrapText="1"/>
    </xf>
    <xf numFmtId="0" fontId="14" fillId="0" borderId="1" xfId="0" applyFont="1" applyBorder="1" applyAlignment="1">
      <alignment wrapText="1"/>
    </xf>
    <xf numFmtId="0" fontId="14" fillId="4" borderId="1" xfId="0" applyFont="1" applyFill="1" applyBorder="1" applyAlignment="1">
      <alignment wrapText="1"/>
    </xf>
    <xf numFmtId="0" fontId="14" fillId="0" borderId="0" xfId="0" applyFont="1" applyAlignment="1">
      <alignment wrapText="1"/>
    </xf>
    <xf numFmtId="0" fontId="14" fillId="0" borderId="0" xfId="0" applyFont="1" applyAlignment="1">
      <alignment wrapText="1"/>
    </xf>
    <xf numFmtId="0" fontId="13" fillId="0" borderId="0" xfId="0" applyFont="1" applyAlignment="1">
      <alignment wrapText="1"/>
    </xf>
    <xf numFmtId="49" fontId="14" fillId="0" borderId="0" xfId="0" applyNumberFormat="1" applyFont="1" applyAlignment="1">
      <alignment wrapText="1"/>
    </xf>
    <xf numFmtId="49" fontId="14" fillId="0" borderId="0" xfId="0" applyNumberFormat="1" applyFont="1" applyAlignment="1">
      <alignment horizontal="left" wrapText="1"/>
    </xf>
    <xf numFmtId="0" fontId="0" fillId="0" borderId="0" xfId="0" applyFont="1" applyAlignment="1">
      <alignment wrapText="1"/>
    </xf>
    <xf numFmtId="0" fontId="8" fillId="0" borderId="0" xfId="0" applyFont="1" applyAlignment="1">
      <alignment wrapText="1"/>
    </xf>
    <xf numFmtId="49" fontId="0" fillId="0" borderId="0" xfId="0" applyNumberFormat="1" applyFont="1" applyAlignment="1">
      <alignment horizontal="left" wrapText="1"/>
    </xf>
    <xf numFmtId="0" fontId="8" fillId="2" borderId="1" xfId="0" applyFont="1" applyFill="1" applyBorder="1" applyAlignment="1">
      <alignment horizontal="center" wrapText="1"/>
    </xf>
    <xf numFmtId="49" fontId="8" fillId="2" borderId="1" xfId="0" applyNumberFormat="1" applyFont="1" applyFill="1" applyBorder="1" applyAlignment="1">
      <alignment horizontal="center" wrapText="1"/>
    </xf>
    <xf numFmtId="0" fontId="0" fillId="4" borderId="1" xfId="0" applyFont="1" applyFill="1" applyBorder="1" applyAlignment="1">
      <alignment horizontal="left" wrapText="1"/>
    </xf>
    <xf numFmtId="49" fontId="0" fillId="4" borderId="1" xfId="0" applyNumberFormat="1" applyFont="1" applyFill="1" applyBorder="1" applyAlignment="1">
      <alignment horizontal="left" wrapText="1"/>
    </xf>
    <xf numFmtId="0" fontId="0" fillId="0" borderId="0" xfId="0" applyFont="1" applyBorder="1" applyAlignment="1">
      <alignment wrapText="1"/>
    </xf>
    <xf numFmtId="0" fontId="8" fillId="0" borderId="0" xfId="0" applyFont="1" applyBorder="1" applyAlignment="1">
      <alignment horizontal="center" wrapText="1"/>
    </xf>
    <xf numFmtId="0" fontId="8" fillId="6" borderId="1" xfId="0" applyFont="1" applyFill="1" applyBorder="1" applyAlignment="1">
      <alignment horizontal="center" wrapText="1"/>
    </xf>
    <xf numFmtId="165" fontId="0" fillId="4" borderId="1" xfId="0" applyNumberFormat="1" applyFont="1" applyFill="1" applyBorder="1" applyAlignment="1">
      <alignment horizontal="left" wrapText="1"/>
    </xf>
    <xf numFmtId="0" fontId="0" fillId="4" borderId="1" xfId="0" applyFont="1" applyFill="1" applyBorder="1" applyAlignment="1">
      <alignment horizontal="center" wrapText="1"/>
    </xf>
    <xf numFmtId="0" fontId="0" fillId="2" borderId="1" xfId="0" applyFont="1" applyFill="1" applyBorder="1" applyAlignment="1">
      <alignment horizontal="left" vertical="top" wrapText="1"/>
    </xf>
    <xf numFmtId="49" fontId="0" fillId="4" borderId="1"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14" fillId="0" borderId="0" xfId="0" applyFont="1" applyFill="1" applyAlignment="1">
      <alignment wrapText="1"/>
    </xf>
    <xf numFmtId="49" fontId="0" fillId="2" borderId="1"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21"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0" fillId="0" borderId="0" xfId="0" applyFont="1" applyAlignment="1">
      <alignment horizontal="left" vertical="top" wrapText="1"/>
    </xf>
    <xf numFmtId="0" fontId="23" fillId="4" borderId="1" xfId="0" applyFont="1" applyFill="1" applyBorder="1" applyAlignment="1">
      <alignment horizontal="left" vertical="center" wrapText="1"/>
    </xf>
    <xf numFmtId="0" fontId="0" fillId="0" borderId="0" xfId="0" applyFont="1" applyFill="1" applyAlignment="1">
      <alignment horizontal="left" vertical="top" wrapText="1"/>
    </xf>
    <xf numFmtId="0" fontId="23" fillId="0" borderId="0" xfId="0" applyFont="1" applyFill="1" applyBorder="1" applyAlignment="1">
      <alignment horizontal="left" vertical="center" wrapText="1"/>
    </xf>
    <xf numFmtId="0" fontId="8"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10" xfId="0" applyFont="1" applyFill="1" applyBorder="1" applyAlignment="1">
      <alignment horizontal="left" vertical="top" wrapText="1"/>
    </xf>
    <xf numFmtId="0" fontId="8" fillId="0" borderId="10" xfId="0" applyFont="1" applyBorder="1" applyAlignment="1">
      <alignment horizontal="left" wrapText="1"/>
    </xf>
    <xf numFmtId="0" fontId="14" fillId="0" borderId="0" xfId="0" applyFont="1" applyAlignment="1">
      <alignment wrapText="1"/>
    </xf>
    <xf numFmtId="0" fontId="19" fillId="0" borderId="0" xfId="0" applyFont="1" applyAlignment="1">
      <alignment horizontal="center" wrapText="1"/>
    </xf>
    <xf numFmtId="0" fontId="0" fillId="0" borderId="0" xfId="0" applyFont="1" applyAlignment="1">
      <alignment wrapText="1"/>
    </xf>
    <xf numFmtId="0" fontId="8" fillId="2" borderId="1" xfId="0" applyFont="1" applyFill="1" applyBorder="1" applyAlignment="1">
      <alignment horizontal="center" wrapText="1"/>
    </xf>
    <xf numFmtId="0" fontId="0" fillId="0" borderId="0" xfId="0" applyFont="1" applyFill="1" applyAlignment="1">
      <alignment wrapText="1"/>
    </xf>
    <xf numFmtId="0" fontId="8" fillId="2" borderId="1" xfId="0" applyFont="1" applyFill="1" applyBorder="1" applyAlignment="1">
      <alignment horizontal="center"/>
    </xf>
    <xf numFmtId="0" fontId="8" fillId="4" borderId="14" xfId="0" applyFont="1" applyFill="1" applyBorder="1" applyAlignment="1">
      <alignment horizontal="center" vertical="center"/>
    </xf>
    <xf numFmtId="166" fontId="8" fillId="4" borderId="8" xfId="0" applyNumberFormat="1" applyFont="1" applyFill="1" applyBorder="1" applyAlignment="1">
      <alignment horizontal="center" wrapText="1"/>
    </xf>
    <xf numFmtId="0" fontId="8" fillId="3" borderId="12" xfId="0" applyFont="1" applyFill="1" applyBorder="1" applyAlignment="1">
      <alignment horizontal="left"/>
    </xf>
    <xf numFmtId="0" fontId="8" fillId="3" borderId="12" xfId="0" applyFont="1" applyFill="1" applyBorder="1" applyAlignment="1">
      <alignment horizontal="center" vertical="center"/>
    </xf>
    <xf numFmtId="166" fontId="8" fillId="3" borderId="12" xfId="0" applyNumberFormat="1" applyFont="1" applyFill="1" applyBorder="1" applyAlignment="1">
      <alignment horizontal="center" wrapText="1"/>
    </xf>
    <xf numFmtId="166" fontId="8" fillId="4" borderId="1" xfId="0" applyNumberFormat="1" applyFont="1" applyFill="1" applyBorder="1" applyAlignment="1">
      <alignment horizontal="center" wrapText="1"/>
    </xf>
    <xf numFmtId="166" fontId="0" fillId="0" borderId="0" xfId="0" applyNumberFormat="1" applyFont="1" applyAlignment="1">
      <alignment horizontal="center" vertical="center" wrapText="1"/>
    </xf>
    <xf numFmtId="0" fontId="0" fillId="0" borderId="0" xfId="0" applyFont="1" applyAlignment="1">
      <alignment horizontal="center" wrapText="1"/>
    </xf>
    <xf numFmtId="0" fontId="8" fillId="2" borderId="1" xfId="0" applyFont="1" applyFill="1" applyBorder="1" applyAlignment="1">
      <alignment horizontal="center" wrapText="1"/>
    </xf>
    <xf numFmtId="166" fontId="0" fillId="4" borderId="1" xfId="0" applyNumberFormat="1" applyFill="1" applyBorder="1" applyAlignment="1">
      <alignment horizontal="center" vertical="center" wrapText="1"/>
    </xf>
    <xf numFmtId="9" fontId="0" fillId="0" borderId="1" xfId="0" applyNumberFormat="1" applyFill="1" applyBorder="1" applyAlignment="1">
      <alignment horizontal="center" wrapText="1"/>
    </xf>
    <xf numFmtId="166" fontId="0" fillId="0" borderId="1" xfId="0" applyNumberFormat="1" applyFill="1" applyBorder="1" applyAlignment="1">
      <alignment horizontal="center" wrapText="1"/>
    </xf>
    <xf numFmtId="166" fontId="0"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166" fontId="0" fillId="4" borderId="1" xfId="0" applyNumberFormat="1" applyFont="1" applyFill="1" applyBorder="1" applyAlignment="1">
      <alignment horizontal="left" vertical="top" wrapText="1"/>
    </xf>
    <xf numFmtId="0" fontId="27" fillId="0" borderId="1" xfId="0" applyFont="1" applyFill="1" applyBorder="1" applyAlignment="1">
      <alignment horizontal="right" vertical="center" wrapText="1"/>
    </xf>
    <xf numFmtId="166" fontId="0" fillId="0"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166" fontId="8" fillId="0" borderId="1" xfId="0" applyNumberFormat="1" applyFont="1" applyFill="1" applyBorder="1" applyAlignment="1">
      <alignment horizontal="center" wrapText="1"/>
    </xf>
    <xf numFmtId="0" fontId="1" fillId="0" borderId="5" xfId="2" applyBorder="1" applyAlignment="1">
      <alignment horizontal="left" wrapText="1"/>
    </xf>
    <xf numFmtId="0" fontId="1" fillId="0" borderId="6" xfId="2" applyBorder="1" applyAlignment="1">
      <alignment horizontal="left"/>
    </xf>
    <xf numFmtId="0" fontId="1" fillId="0" borderId="0" xfId="2" applyAlignment="1">
      <alignment horizontal="left"/>
    </xf>
    <xf numFmtId="9" fontId="0" fillId="0" borderId="1" xfId="0" applyNumberFormat="1" applyBorder="1" applyAlignment="1">
      <alignment horizontal="center"/>
    </xf>
    <xf numFmtId="0" fontId="0" fillId="0" borderId="0" xfId="0" applyFont="1" applyAlignment="1">
      <alignment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0" fillId="0" borderId="1" xfId="0" applyNumberFormat="1" applyFont="1" applyBorder="1" applyAlignment="1">
      <alignment vertical="top"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wrapText="1"/>
    </xf>
    <xf numFmtId="0" fontId="22" fillId="0" borderId="0" xfId="0" applyFont="1" applyAlignment="1">
      <alignment wrapText="1"/>
    </xf>
    <xf numFmtId="0" fontId="0" fillId="0" borderId="0" xfId="0" applyFill="1"/>
    <xf numFmtId="0" fontId="0" fillId="4" borderId="15" xfId="0" applyFont="1" applyFill="1" applyBorder="1" applyAlignment="1">
      <alignment horizontal="center" vertical="top" wrapText="1"/>
    </xf>
    <xf numFmtId="0" fontId="0" fillId="4" borderId="15" xfId="0" applyFont="1" applyFill="1" applyBorder="1" applyAlignment="1">
      <alignment horizontal="center" vertical="center" wrapText="1"/>
    </xf>
    <xf numFmtId="0" fontId="0" fillId="4" borderId="15" xfId="0" applyFont="1" applyFill="1" applyBorder="1" applyAlignment="1">
      <alignment vertical="center" wrapText="1"/>
    </xf>
    <xf numFmtId="166" fontId="8" fillId="3" borderId="1" xfId="0" applyNumberFormat="1" applyFont="1" applyFill="1" applyBorder="1" applyAlignment="1">
      <alignment horizontal="center" wrapText="1"/>
    </xf>
    <xf numFmtId="0" fontId="0" fillId="4" borderId="15" xfId="0" applyFill="1" applyBorder="1" applyAlignment="1">
      <alignment wrapText="1"/>
    </xf>
    <xf numFmtId="0" fontId="8" fillId="2" borderId="1" xfId="0" applyFont="1" applyFill="1" applyBorder="1" applyAlignment="1">
      <alignment horizontal="center"/>
    </xf>
    <xf numFmtId="0" fontId="8" fillId="0" borderId="1" xfId="0" applyFont="1" applyBorder="1" applyAlignment="1">
      <alignment horizontal="center" vertical="center" wrapText="1"/>
    </xf>
    <xf numFmtId="0" fontId="9" fillId="2" borderId="1" xfId="0" applyFont="1" applyFill="1" applyBorder="1" applyAlignment="1">
      <alignment horizontal="left" vertical="top" wrapText="1"/>
    </xf>
    <xf numFmtId="0" fontId="0" fillId="0" borderId="1" xfId="0" applyBorder="1"/>
    <xf numFmtId="0" fontId="0" fillId="4" borderId="1" xfId="0" applyFill="1" applyBorder="1"/>
    <xf numFmtId="0" fontId="8" fillId="2" borderId="15" xfId="0" applyFont="1" applyFill="1" applyBorder="1" applyAlignment="1">
      <alignment horizontal="center" vertical="center" wrapText="1"/>
    </xf>
    <xf numFmtId="0" fontId="8" fillId="2" borderId="1" xfId="0" applyFont="1" applyFill="1" applyBorder="1" applyAlignment="1">
      <alignment horizontal="center" wrapText="1"/>
    </xf>
    <xf numFmtId="166" fontId="8" fillId="0" borderId="1" xfId="0" applyNumberFormat="1" applyFont="1" applyFill="1" applyBorder="1" applyAlignment="1">
      <alignment horizontal="center" vertical="center"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0" fillId="0" borderId="0" xfId="0" applyAlignment="1">
      <alignment horizontal="left" wrapText="1"/>
    </xf>
    <xf numFmtId="0" fontId="0" fillId="0" borderId="0" xfId="0" applyFont="1" applyAlignment="1">
      <alignment wrapText="1"/>
    </xf>
    <xf numFmtId="0" fontId="0" fillId="9" borderId="0" xfId="0" applyFont="1" applyFill="1" applyAlignment="1">
      <alignment horizontal="left" vertical="top" wrapText="1"/>
    </xf>
    <xf numFmtId="0" fontId="22" fillId="0" borderId="0" xfId="0" applyFont="1" applyFill="1" applyAlignment="1">
      <alignment wrapText="1"/>
    </xf>
    <xf numFmtId="0" fontId="8" fillId="0" borderId="19" xfId="0" applyFont="1" applyFill="1" applyBorder="1" applyAlignment="1">
      <alignment horizontal="left" vertical="top" wrapText="1"/>
    </xf>
    <xf numFmtId="0" fontId="0" fillId="4" borderId="1" xfId="0" applyFill="1" applyBorder="1" applyAlignment="1">
      <alignment wrapText="1"/>
    </xf>
    <xf numFmtId="0" fontId="0" fillId="4" borderId="1" xfId="0" applyFill="1" applyBorder="1" applyAlignment="1">
      <alignment horizontal="left" vertical="top" wrapText="1"/>
    </xf>
    <xf numFmtId="0" fontId="10" fillId="2" borderId="19" xfId="0" applyFont="1" applyFill="1" applyBorder="1" applyAlignment="1">
      <alignment horizontal="left" vertical="top" wrapText="1"/>
    </xf>
    <xf numFmtId="0" fontId="27" fillId="8" borderId="15" xfId="0" applyFont="1" applyFill="1" applyBorder="1" applyAlignment="1">
      <alignment horizontal="right" vertical="center" wrapText="1"/>
    </xf>
    <xf numFmtId="0" fontId="0" fillId="3" borderId="10" xfId="0" applyFont="1" applyFill="1" applyBorder="1" applyAlignment="1">
      <alignment horizontal="left" vertical="center" wrapText="1"/>
    </xf>
    <xf numFmtId="0" fontId="0" fillId="4" borderId="17" xfId="0" applyFill="1" applyBorder="1" applyAlignment="1">
      <alignment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23"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14" fillId="0" borderId="0" xfId="0" applyFont="1" applyAlignment="1">
      <alignment wrapText="1"/>
    </xf>
    <xf numFmtId="0" fontId="8" fillId="0" borderId="0" xfId="0" applyFont="1" applyAlignment="1"/>
    <xf numFmtId="0" fontId="0" fillId="0" borderId="0" xfId="0" applyFont="1" applyAlignment="1">
      <alignment wrapText="1"/>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0" fillId="4" borderId="1" xfId="0" applyFill="1" applyBorder="1" applyAlignment="1">
      <alignment horizontal="center" vertical="center"/>
    </xf>
    <xf numFmtId="0" fontId="8" fillId="2" borderId="1"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horizontal="left" wrapText="1"/>
    </xf>
    <xf numFmtId="0" fontId="8" fillId="0" borderId="0" xfId="0" applyFont="1" applyFill="1" applyAlignment="1">
      <alignment horizontal="left" vertical="top" wrapText="1"/>
    </xf>
    <xf numFmtId="0" fontId="0" fillId="10" borderId="1" xfId="0" applyFill="1" applyBorder="1"/>
    <xf numFmtId="0" fontId="0" fillId="11" borderId="1" xfId="0" applyFill="1" applyBorder="1"/>
    <xf numFmtId="9" fontId="1" fillId="0" borderId="1" xfId="2" applyNumberFormat="1" applyBorder="1" applyAlignment="1">
      <alignment horizontal="center"/>
    </xf>
    <xf numFmtId="49" fontId="34" fillId="0" borderId="19" xfId="0" applyNumberFormat="1" applyFont="1" applyBorder="1" applyAlignment="1">
      <alignment horizontal="center" vertical="center" wrapText="1"/>
    </xf>
    <xf numFmtId="0" fontId="0" fillId="2" borderId="0" xfId="0" applyFont="1" applyFill="1" applyAlignment="1">
      <alignment horizontal="left" vertical="top" wrapText="1"/>
    </xf>
    <xf numFmtId="0" fontId="0" fillId="0" borderId="15" xfId="0" applyFont="1" applyFill="1" applyBorder="1" applyAlignment="1">
      <alignment horizontal="left" vertical="top" wrapText="1"/>
    </xf>
    <xf numFmtId="0" fontId="0" fillId="0" borderId="0" xfId="0" applyFont="1" applyAlignment="1">
      <alignment wrapText="1"/>
    </xf>
    <xf numFmtId="0" fontId="0" fillId="4" borderId="1" xfId="0" applyFont="1" applyFill="1" applyBorder="1" applyAlignment="1">
      <alignment horizontal="left"/>
    </xf>
    <xf numFmtId="0" fontId="0" fillId="4" borderId="1" xfId="0" applyFont="1" applyFill="1" applyBorder="1" applyAlignment="1">
      <alignment horizontal="left" wrapText="1"/>
    </xf>
    <xf numFmtId="0" fontId="35" fillId="4" borderId="1" xfId="7" applyFill="1" applyBorder="1" applyAlignment="1">
      <alignment horizontal="left" vertical="top" wrapText="1"/>
    </xf>
    <xf numFmtId="0" fontId="0" fillId="4" borderId="15" xfId="0" applyFont="1" applyFill="1" applyBorder="1" applyAlignment="1">
      <alignment horizontal="left" wrapText="1"/>
    </xf>
    <xf numFmtId="49" fontId="0" fillId="4" borderId="15" xfId="0" applyNumberFormat="1" applyFont="1" applyFill="1" applyBorder="1" applyAlignment="1">
      <alignment horizontal="left" wrapText="1"/>
    </xf>
    <xf numFmtId="0" fontId="8" fillId="4" borderId="1" xfId="0" applyFont="1" applyFill="1" applyBorder="1" applyAlignment="1">
      <alignment horizontal="center"/>
    </xf>
    <xf numFmtId="0" fontId="8" fillId="3" borderId="1" xfId="0" applyFont="1" applyFill="1" applyBorder="1" applyAlignment="1">
      <alignment horizontal="center"/>
    </xf>
    <xf numFmtId="15" fontId="14" fillId="4" borderId="1" xfId="0" applyNumberFormat="1" applyFont="1" applyFill="1" applyBorder="1" applyAlignment="1">
      <alignment horizontal="left" vertical="top" wrapText="1"/>
    </xf>
    <xf numFmtId="15" fontId="0" fillId="4" borderId="1" xfId="0" applyNumberFormat="1" applyFont="1" applyFill="1" applyBorder="1" applyAlignment="1">
      <alignment horizontal="left" vertical="top" wrapText="1"/>
    </xf>
    <xf numFmtId="0" fontId="0" fillId="4" borderId="15" xfId="0" applyFont="1" applyFill="1" applyBorder="1" applyAlignment="1">
      <alignment horizontal="left" vertical="top" wrapText="1"/>
    </xf>
    <xf numFmtId="15" fontId="0" fillId="4" borderId="15" xfId="0" applyNumberFormat="1" applyFont="1" applyFill="1" applyBorder="1" applyAlignment="1">
      <alignment horizontal="left" vertical="top" wrapText="1"/>
    </xf>
    <xf numFmtId="0" fontId="0" fillId="4" borderId="15" xfId="0" applyFill="1" applyBorder="1" applyAlignment="1">
      <alignment horizontal="left" vertical="top" wrapText="1"/>
    </xf>
    <xf numFmtId="49" fontId="0" fillId="0" borderId="15" xfId="0" applyNumberFormat="1" applyFont="1" applyBorder="1" applyAlignment="1">
      <alignment vertical="top" wrapText="1"/>
    </xf>
    <xf numFmtId="17" fontId="0" fillId="4" borderId="1" xfId="0" applyNumberFormat="1" applyFont="1" applyFill="1" applyBorder="1" applyAlignment="1">
      <alignment horizontal="left" vertical="top" wrapText="1"/>
    </xf>
    <xf numFmtId="0" fontId="0" fillId="0" borderId="0" xfId="0" applyFont="1" applyAlignment="1">
      <alignment wrapText="1"/>
    </xf>
    <xf numFmtId="0" fontId="0" fillId="4" borderId="1" xfId="0" applyFont="1" applyFill="1" applyBorder="1" applyAlignment="1">
      <alignment horizontal="center" vertical="top" wrapText="1"/>
    </xf>
    <xf numFmtId="0" fontId="8" fillId="4" borderId="15" xfId="0" applyFont="1" applyFill="1" applyBorder="1" applyAlignment="1">
      <alignment horizontal="center"/>
    </xf>
    <xf numFmtId="166" fontId="8" fillId="4" borderId="15" xfId="0" applyNumberFormat="1" applyFont="1" applyFill="1" applyBorder="1" applyAlignment="1">
      <alignment horizontal="center" wrapText="1"/>
    </xf>
    <xf numFmtId="0" fontId="0" fillId="0" borderId="0" xfId="0" applyAlignment="1">
      <alignment horizontal="left" wrapText="1"/>
    </xf>
    <xf numFmtId="0" fontId="23" fillId="0" borderId="0" xfId="0" applyFont="1" applyFill="1" applyBorder="1" applyAlignment="1">
      <alignment horizontal="left" vertical="center" wrapText="1"/>
    </xf>
    <xf numFmtId="0" fontId="0" fillId="4" borderId="26" xfId="0" applyFill="1" applyBorder="1" applyAlignment="1">
      <alignment horizontal="left" vertical="top" wrapText="1"/>
    </xf>
    <xf numFmtId="16" fontId="0" fillId="4" borderId="1" xfId="0" applyNumberFormat="1" applyFont="1" applyFill="1" applyBorder="1" applyAlignment="1">
      <alignment horizontal="left" vertical="top" wrapText="1"/>
    </xf>
    <xf numFmtId="0" fontId="23" fillId="0" borderId="10" xfId="0" applyFont="1" applyFill="1" applyBorder="1" applyAlignment="1">
      <alignment horizontal="left" vertical="center" wrapText="1"/>
    </xf>
    <xf numFmtId="0" fontId="0" fillId="3" borderId="0" xfId="0" applyFont="1" applyFill="1" applyAlignment="1">
      <alignment wrapText="1"/>
    </xf>
    <xf numFmtId="0" fontId="13" fillId="0" borderId="10" xfId="0" applyFont="1" applyBorder="1" applyAlignment="1">
      <alignment horizontal="center" vertical="center" wrapText="1"/>
    </xf>
    <xf numFmtId="0" fontId="14" fillId="0" borderId="10" xfId="0" applyFont="1" applyBorder="1" applyAlignment="1">
      <alignment wrapText="1"/>
    </xf>
    <xf numFmtId="0" fontId="31" fillId="0" borderId="9"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35" fillId="4" borderId="3" xfId="7" applyFill="1" applyBorder="1" applyAlignment="1">
      <alignment horizontal="left" vertical="top" wrapText="1"/>
    </xf>
    <xf numFmtId="0" fontId="0" fillId="0" borderId="2" xfId="0" applyBorder="1" applyAlignment="1">
      <alignment wrapText="1"/>
    </xf>
    <xf numFmtId="0" fontId="0" fillId="0" borderId="7" xfId="0" applyBorder="1" applyAlignment="1">
      <alignment wrapText="1"/>
    </xf>
    <xf numFmtId="0" fontId="17" fillId="0" borderId="0" xfId="0" applyFont="1" applyAlignment="1">
      <alignment vertical="center" wrapText="1"/>
    </xf>
    <xf numFmtId="0" fontId="14"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4" borderId="1" xfId="0" applyFont="1" applyFill="1" applyBorder="1" applyAlignment="1">
      <alignment horizontal="left" wrapText="1"/>
    </xf>
    <xf numFmtId="0" fontId="0" fillId="4" borderId="22" xfId="0" applyFont="1" applyFill="1" applyBorder="1" applyAlignment="1">
      <alignment horizontal="left" wrapText="1"/>
    </xf>
    <xf numFmtId="0" fontId="0" fillId="4" borderId="23" xfId="0" applyFont="1" applyFill="1" applyBorder="1" applyAlignment="1">
      <alignment horizontal="left" wrapText="1"/>
    </xf>
    <xf numFmtId="0" fontId="12" fillId="0" borderId="0" xfId="0" applyFont="1" applyAlignment="1">
      <alignment horizontal="center" wrapText="1"/>
    </xf>
    <xf numFmtId="0" fontId="22"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8" fillId="2" borderId="1" xfId="0" applyFont="1" applyFill="1" applyBorder="1" applyAlignment="1">
      <alignment horizontal="center" wrapText="1"/>
    </xf>
    <xf numFmtId="0" fontId="28" fillId="0" borderId="0" xfId="0" applyFont="1" applyAlignment="1">
      <alignment horizontal="center" wrapText="1"/>
    </xf>
    <xf numFmtId="0" fontId="22" fillId="0" borderId="0" xfId="0" applyFont="1" applyAlignment="1">
      <alignment wrapText="1"/>
    </xf>
    <xf numFmtId="0" fontId="13" fillId="7" borderId="1" xfId="0" applyFont="1" applyFill="1" applyBorder="1" applyAlignment="1">
      <alignment horizontal="left" wrapText="1"/>
    </xf>
    <xf numFmtId="0" fontId="14" fillId="7" borderId="1" xfId="0" applyFont="1" applyFill="1" applyBorder="1" applyAlignment="1">
      <alignment horizontal="left" wrapText="1"/>
    </xf>
    <xf numFmtId="0" fontId="0" fillId="7" borderId="3" xfId="0" applyFont="1" applyFill="1" applyBorder="1" applyAlignment="1">
      <alignment horizontal="left" vertical="top"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21" fillId="4" borderId="1" xfId="0" applyFont="1" applyFill="1" applyBorder="1" applyAlignment="1">
      <alignment horizontal="center" vertical="center" wrapText="1"/>
    </xf>
    <xf numFmtId="0" fontId="0" fillId="0" borderId="1" xfId="0" applyBorder="1" applyAlignment="1">
      <alignment wrapText="1"/>
    </xf>
    <xf numFmtId="0" fontId="0" fillId="3" borderId="1" xfId="0" applyFont="1" applyFill="1" applyBorder="1" applyAlignment="1">
      <alignment horizontal="left" wrapText="1"/>
    </xf>
    <xf numFmtId="0" fontId="13" fillId="7" borderId="11" xfId="0" applyFont="1" applyFill="1" applyBorder="1" applyAlignment="1">
      <alignment horizontal="center" wrapText="1"/>
    </xf>
    <xf numFmtId="0" fontId="13" fillId="7" borderId="12" xfId="0" applyFont="1" applyFill="1" applyBorder="1" applyAlignment="1">
      <alignment horizontal="center" wrapText="1"/>
    </xf>
    <xf numFmtId="0" fontId="0" fillId="0" borderId="12" xfId="0" applyBorder="1" applyAlignment="1">
      <alignment wrapText="1"/>
    </xf>
    <xf numFmtId="0" fontId="13" fillId="7" borderId="9" xfId="0" applyFont="1" applyFill="1" applyBorder="1" applyAlignment="1">
      <alignment horizontal="center" wrapText="1"/>
    </xf>
    <xf numFmtId="0" fontId="13" fillId="7" borderId="0" xfId="0" applyFont="1" applyFill="1" applyBorder="1" applyAlignment="1">
      <alignment horizontal="center" wrapText="1"/>
    </xf>
    <xf numFmtId="0" fontId="0" fillId="0" borderId="0" xfId="0" applyAlignment="1">
      <alignment wrapText="1"/>
    </xf>
    <xf numFmtId="0" fontId="0" fillId="3" borderId="3" xfId="0" applyFont="1" applyFill="1" applyBorder="1" applyAlignment="1">
      <alignment horizontal="left" wrapText="1"/>
    </xf>
    <xf numFmtId="0" fontId="8" fillId="0" borderId="0" xfId="0" applyFont="1" applyBorder="1" applyAlignment="1">
      <alignment horizontal="left" vertical="center" wrapText="1"/>
    </xf>
    <xf numFmtId="0" fontId="0" fillId="0" borderId="0" xfId="0" applyAlignment="1">
      <alignment horizontal="left" wrapText="1"/>
    </xf>
    <xf numFmtId="0" fontId="23" fillId="0" borderId="0" xfId="0" applyFont="1" applyFill="1" applyBorder="1" applyAlignment="1">
      <alignment horizontal="left" vertical="center" wrapText="1"/>
    </xf>
    <xf numFmtId="0" fontId="12" fillId="0" borderId="0" xfId="0" applyFont="1" applyAlignment="1">
      <alignment horizontal="center" vertical="center"/>
    </xf>
    <xf numFmtId="0" fontId="29" fillId="0" borderId="0" xfId="0" applyFont="1" applyAlignment="1">
      <alignment horizontal="center" vertical="center"/>
    </xf>
    <xf numFmtId="0" fontId="30" fillId="0" borderId="9" xfId="0" applyFont="1" applyBorder="1" applyAlignment="1">
      <alignment horizontal="center" vertical="center" wrapText="1"/>
    </xf>
    <xf numFmtId="0" fontId="0" fillId="0" borderId="13" xfId="0" applyBorder="1" applyAlignment="1">
      <alignment wrapText="1"/>
    </xf>
    <xf numFmtId="0" fontId="8" fillId="2" borderId="3" xfId="0" applyFont="1" applyFill="1" applyBorder="1" applyAlignment="1">
      <alignment horizontal="left" vertical="top" wrapText="1"/>
    </xf>
    <xf numFmtId="0" fontId="0" fillId="0" borderId="7" xfId="0" applyBorder="1" applyAlignment="1">
      <alignment horizontal="left" vertical="top" wrapText="1"/>
    </xf>
    <xf numFmtId="0" fontId="9" fillId="2" borderId="3" xfId="0" applyFont="1" applyFill="1" applyBorder="1" applyAlignment="1">
      <alignment horizontal="left" vertical="top"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0" borderId="16" xfId="0" applyFont="1" applyFill="1" applyBorder="1" applyAlignment="1">
      <alignment horizontal="left"/>
    </xf>
    <xf numFmtId="0" fontId="0" fillId="0" borderId="17" xfId="0" applyBorder="1" applyAlignment="1">
      <alignment horizontal="left"/>
    </xf>
    <xf numFmtId="0" fontId="0" fillId="0" borderId="1" xfId="0" applyBorder="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0" fillId="0" borderId="16" xfId="0" applyFont="1" applyBorder="1" applyAlignment="1">
      <alignment wrapText="1"/>
    </xf>
    <xf numFmtId="0" fontId="0" fillId="0" borderId="17" xfId="0" applyBorder="1" applyAlignment="1">
      <alignment wrapText="1"/>
    </xf>
    <xf numFmtId="0" fontId="0" fillId="4" borderId="16" xfId="0" applyFont="1" applyFill="1" applyBorder="1" applyAlignment="1">
      <alignment horizontal="left"/>
    </xf>
    <xf numFmtId="0" fontId="8" fillId="2" borderId="16" xfId="0" applyFont="1" applyFill="1" applyBorder="1" applyAlignment="1">
      <alignment horizontal="center" wrapText="1"/>
    </xf>
    <xf numFmtId="0" fontId="0" fillId="0" borderId="17" xfId="0" applyBorder="1" applyAlignment="1">
      <alignment horizontal="center" wrapText="1"/>
    </xf>
    <xf numFmtId="0" fontId="12" fillId="0" borderId="0" xfId="0" applyFont="1" applyBorder="1" applyAlignment="1">
      <alignment horizontal="center" vertical="center" wrapText="1"/>
    </xf>
    <xf numFmtId="0" fontId="13" fillId="7" borderId="3" xfId="0" applyFont="1" applyFill="1" applyBorder="1" applyAlignment="1">
      <alignment horizontal="left" wrapText="1"/>
    </xf>
    <xf numFmtId="0" fontId="13" fillId="7" borderId="18" xfId="0" applyFont="1" applyFill="1" applyBorder="1" applyAlignment="1">
      <alignment horizontal="left" wrapText="1"/>
    </xf>
    <xf numFmtId="0" fontId="0" fillId="0" borderId="2" xfId="0" applyBorder="1" applyAlignment="1">
      <alignment horizontal="left" wrapText="1"/>
    </xf>
    <xf numFmtId="0" fontId="0" fillId="0" borderId="1" xfId="0" applyBorder="1" applyAlignment="1">
      <alignment horizontal="center" wrapText="1"/>
    </xf>
    <xf numFmtId="0" fontId="0" fillId="0" borderId="1" xfId="0" applyFont="1" applyBorder="1" applyAlignment="1">
      <alignment wrapText="1"/>
    </xf>
    <xf numFmtId="0" fontId="8" fillId="0" borderId="1" xfId="0" applyFont="1" applyBorder="1" applyAlignment="1">
      <alignment wrapText="1"/>
    </xf>
    <xf numFmtId="0" fontId="8" fillId="4" borderId="1" xfId="0" applyFont="1" applyFill="1" applyBorder="1" applyAlignment="1">
      <alignment horizontal="left"/>
    </xf>
    <xf numFmtId="0" fontId="0" fillId="4" borderId="1" xfId="0" applyFont="1" applyFill="1" applyBorder="1" applyAlignment="1">
      <alignment horizontal="left"/>
    </xf>
    <xf numFmtId="0" fontId="8" fillId="4" borderId="24" xfId="0" applyFont="1" applyFill="1" applyBorder="1" applyAlignment="1">
      <alignment horizontal="left"/>
    </xf>
    <xf numFmtId="0" fontId="8" fillId="4" borderId="25" xfId="0" applyFont="1" applyFill="1" applyBorder="1" applyAlignment="1">
      <alignment horizontal="left"/>
    </xf>
    <xf numFmtId="0" fontId="0" fillId="0" borderId="0" xfId="0" applyFont="1" applyAlignment="1">
      <alignment horizontal="right" wrapText="1"/>
    </xf>
    <xf numFmtId="0" fontId="8" fillId="3" borderId="1" xfId="0" applyFont="1" applyFill="1" applyBorder="1" applyAlignment="1">
      <alignment horizontal="left"/>
    </xf>
    <xf numFmtId="0" fontId="0" fillId="3" borderId="1" xfId="0" applyFont="1" applyFill="1" applyBorder="1" applyAlignment="1">
      <alignment horizontal="left"/>
    </xf>
    <xf numFmtId="0" fontId="12" fillId="0" borderId="0" xfId="0" applyFont="1" applyAlignment="1">
      <alignment horizontal="center" vertical="center" wrapText="1"/>
    </xf>
    <xf numFmtId="0" fontId="22" fillId="0" borderId="0" xfId="0" applyFont="1" applyAlignment="1">
      <alignment horizontal="center" vertical="center" wrapText="1"/>
    </xf>
    <xf numFmtId="0" fontId="13" fillId="7" borderId="13" xfId="0" applyFont="1" applyFill="1" applyBorder="1" applyAlignment="1">
      <alignment horizontal="left" wrapText="1"/>
    </xf>
    <xf numFmtId="0" fontId="13" fillId="7" borderId="10" xfId="0" applyFont="1" applyFill="1" applyBorder="1" applyAlignment="1">
      <alignment horizontal="left" wrapText="1"/>
    </xf>
    <xf numFmtId="0" fontId="0" fillId="0" borderId="0" xfId="0" applyBorder="1" applyAlignment="1">
      <alignment horizontal="left" wrapText="1"/>
    </xf>
    <xf numFmtId="0" fontId="8" fillId="2" borderId="3" xfId="0" applyFont="1" applyFill="1" applyBorder="1" applyAlignment="1">
      <alignment horizontal="center"/>
    </xf>
    <xf numFmtId="0" fontId="8" fillId="2" borderId="7" xfId="0" applyFont="1" applyFill="1" applyBorder="1" applyAlignment="1">
      <alignment horizontal="center"/>
    </xf>
    <xf numFmtId="49" fontId="8" fillId="4" borderId="3" xfId="0" applyNumberFormat="1" applyFont="1" applyFill="1" applyBorder="1" applyAlignment="1">
      <alignment horizontal="left"/>
    </xf>
    <xf numFmtId="0" fontId="8" fillId="4" borderId="7" xfId="0" applyFont="1" applyFill="1" applyBorder="1" applyAlignment="1">
      <alignment horizontal="left"/>
    </xf>
    <xf numFmtId="0" fontId="8" fillId="2" borderId="1" xfId="0" applyFont="1" applyFill="1" applyBorder="1" applyAlignment="1">
      <alignment horizontal="center"/>
    </xf>
    <xf numFmtId="10" fontId="2" fillId="0" borderId="0" xfId="2" applyNumberFormat="1" applyFont="1" applyAlignment="1">
      <alignment horizontal="center"/>
    </xf>
  </cellXfs>
  <cellStyles count="8">
    <cellStyle name="Hyperlink" xfId="7" builtinId="8"/>
    <cellStyle name="Hyperlink 2" xfId="1"/>
    <cellStyle name="Normal" xfId="0" builtinId="0"/>
    <cellStyle name="Normal 2" xfId="2"/>
    <cellStyle name="Normal 2 2" xfId="3"/>
    <cellStyle name="Normal 3" xfId="4"/>
    <cellStyle name="Normal 4" xfId="5"/>
    <cellStyle name="Normal 5" xfId="6"/>
  </cellStyles>
  <dxfs count="2">
    <dxf>
      <font>
        <b/>
        <i val="0"/>
        <color rgb="FF00B050"/>
      </font>
    </dxf>
    <dxf>
      <font>
        <b/>
        <i val="0"/>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t="str">
            <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t="str">
            <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t="str">
            <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t="str">
            <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t="str">
            <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t="str">
            <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t="str">
            <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t="str">
            <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t="str">
            <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t="str">
            <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t="str">
            <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t="str">
            <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t="str">
            <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t="str">
            <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t="str">
            <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t="str">
            <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t="str">
            <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t="str">
            <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t="str">
            <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t="str">
            <v/>
          </cell>
          <cell r="O61" t="str">
            <v>TBD</v>
          </cell>
        </row>
        <row r="62">
          <cell r="A62" t="str">
            <v>332100010000</v>
          </cell>
          <cell r="B62" t="str">
            <v>NYC GEOG DIST #21 - BROOKLYN</v>
          </cell>
          <cell r="C62">
            <v>40</v>
          </cell>
          <cell r="D62">
            <v>4</v>
          </cell>
          <cell r="E62">
            <v>2</v>
          </cell>
          <cell r="F62">
            <v>6</v>
          </cell>
          <cell r="G62">
            <v>0.15</v>
          </cell>
          <cell r="K62">
            <v>40</v>
          </cell>
          <cell r="L62">
            <v>7</v>
          </cell>
          <cell r="M62" t="str">
            <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t="str">
            <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t="str">
            <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t="str">
            <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t="str">
            <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t="str">
            <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t="str">
            <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t="str">
            <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t="str">
            <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t="str">
            <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t="str">
            <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t="str">
            <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t="str">
            <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t="str">
            <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t="str">
            <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t="str">
            <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t="str">
            <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t="str">
            <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t="str">
            <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t="str">
            <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t="str">
            <v/>
          </cell>
          <cell r="G114">
            <v>1</v>
          </cell>
          <cell r="H114" t="str">
            <v>Yes</v>
          </cell>
        </row>
        <row r="115">
          <cell r="C115" t="str">
            <v>571000010018</v>
          </cell>
          <cell r="D115" t="str">
            <v>CORNING-PAINTED POST WEST HIGH SCH</v>
          </cell>
          <cell r="E115" t="str">
            <v>Priority</v>
          </cell>
          <cell r="H115" t="str">
            <v>No</v>
          </cell>
          <cell r="I115" t="str">
            <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t="str">
            <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t="str">
            <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t="str">
            <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t="str">
            <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t="str">
            <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t="str">
            <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t="str">
            <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t="str">
            <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t="str">
            <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t="str">
            <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t="str">
            <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t="str">
            <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t="str">
            <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t="str">
            <v/>
          </cell>
        </row>
        <row r="281">
          <cell r="C281" t="str">
            <v>261600010101</v>
          </cell>
          <cell r="D281" t="str">
            <v>INTEGRATED ARTS AND TECH HIGH SCHOOL</v>
          </cell>
          <cell r="E281" t="str">
            <v>Focus %</v>
          </cell>
          <cell r="H281" t="str">
            <v>No</v>
          </cell>
          <cell r="I281" t="str">
            <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t="str">
            <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t="str">
            <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t="str">
            <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t="str">
            <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t="str">
            <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t="str">
            <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t="str">
            <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t="str">
            <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t="str">
            <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t="str">
            <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t="str">
            <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t="str">
            <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t="str">
            <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t="str">
            <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t="str">
            <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t="str">
            <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t="str">
            <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t="str">
            <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t="str">
            <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t="str">
            <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t="str">
            <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bennett@mtvernoncsd.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www.mtvernoncsd.org/"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0"/>
  <sheetViews>
    <sheetView tabSelected="1" topLeftCell="B1" zoomScaleNormal="100" workbookViewId="0">
      <selection activeCell="B1" sqref="B1"/>
    </sheetView>
  </sheetViews>
  <sheetFormatPr defaultColWidth="9.109375" defaultRowHeight="15.6" x14ac:dyDescent="0.3"/>
  <cols>
    <col min="1" max="1" width="5.6640625" style="31" customWidth="1"/>
    <col min="2" max="2" width="27.44140625" style="31" customWidth="1"/>
    <col min="3" max="3" width="50.6640625" style="31" customWidth="1"/>
    <col min="4" max="4" width="33.88671875" style="31" customWidth="1"/>
    <col min="5" max="5" width="38.33203125" style="31" customWidth="1"/>
    <col min="6" max="16384" width="9.109375" style="31"/>
  </cols>
  <sheetData>
    <row r="1" spans="2:5" x14ac:dyDescent="0.3">
      <c r="B1" s="29" t="s">
        <v>98</v>
      </c>
      <c r="C1" s="30" t="s">
        <v>422</v>
      </c>
      <c r="D1" s="193" t="s">
        <v>264</v>
      </c>
      <c r="E1" s="194"/>
    </row>
    <row r="2" spans="2:5" x14ac:dyDescent="0.3">
      <c r="B2" s="29" t="s">
        <v>99</v>
      </c>
      <c r="C2" s="32" t="s">
        <v>68</v>
      </c>
      <c r="D2" s="195"/>
      <c r="E2" s="194"/>
    </row>
    <row r="3" spans="2:5" x14ac:dyDescent="0.3">
      <c r="E3" s="24"/>
    </row>
    <row r="4" spans="2:5" x14ac:dyDescent="0.3">
      <c r="E4" s="24"/>
    </row>
    <row r="5" spans="2:5" ht="23.4" x14ac:dyDescent="0.45">
      <c r="B5" s="196" t="s">
        <v>289</v>
      </c>
      <c r="C5" s="197"/>
      <c r="D5" s="197"/>
      <c r="E5" s="197"/>
    </row>
    <row r="7" spans="2:5" ht="31.2" x14ac:dyDescent="0.3">
      <c r="B7" s="33" t="s">
        <v>100</v>
      </c>
      <c r="C7" s="34" t="s">
        <v>423</v>
      </c>
      <c r="D7" s="33" t="s">
        <v>101</v>
      </c>
      <c r="E7" s="34" t="s">
        <v>425</v>
      </c>
    </row>
    <row r="8" spans="2:5" x14ac:dyDescent="0.3">
      <c r="B8" s="33" t="s">
        <v>102</v>
      </c>
      <c r="C8" s="34" t="s">
        <v>424</v>
      </c>
      <c r="D8" s="33" t="s">
        <v>103</v>
      </c>
      <c r="E8" s="169" t="s">
        <v>426</v>
      </c>
    </row>
    <row r="9" spans="2:5" ht="15.75" customHeight="1" x14ac:dyDescent="0.3">
      <c r="B9" s="33" t="s">
        <v>104</v>
      </c>
      <c r="C9" s="198" t="s">
        <v>427</v>
      </c>
      <c r="D9" s="199"/>
      <c r="E9" s="200"/>
    </row>
    <row r="11" spans="2:5" ht="30.75" customHeight="1" x14ac:dyDescent="0.3">
      <c r="B11" s="201" t="s">
        <v>105</v>
      </c>
      <c r="C11" s="202"/>
      <c r="D11" s="202"/>
      <c r="E11" s="202"/>
    </row>
    <row r="13" spans="2:5" x14ac:dyDescent="0.3">
      <c r="B13" s="203" t="s">
        <v>106</v>
      </c>
      <c r="C13" s="202"/>
      <c r="D13" s="202"/>
      <c r="E13" s="202"/>
    </row>
    <row r="15" spans="2:5" ht="40.5" customHeight="1" x14ac:dyDescent="0.3">
      <c r="B15" s="204" t="s">
        <v>107</v>
      </c>
      <c r="C15" s="202"/>
      <c r="D15" s="202"/>
      <c r="E15" s="202"/>
    </row>
    <row r="17" spans="2:5" x14ac:dyDescent="0.3">
      <c r="B17" s="191" t="s">
        <v>108</v>
      </c>
      <c r="C17" s="192"/>
      <c r="D17" s="192"/>
      <c r="E17" s="192"/>
    </row>
    <row r="18" spans="2:5" x14ac:dyDescent="0.3">
      <c r="B18" s="35" t="s">
        <v>109</v>
      </c>
      <c r="C18" s="35" t="s">
        <v>110</v>
      </c>
      <c r="D18" s="35" t="s">
        <v>111</v>
      </c>
      <c r="E18" s="35" t="s">
        <v>112</v>
      </c>
    </row>
    <row r="19" spans="2:5" ht="30" customHeight="1" x14ac:dyDescent="0.3">
      <c r="B19" s="36" t="s">
        <v>113</v>
      </c>
      <c r="C19" s="37"/>
      <c r="D19" s="34" t="s">
        <v>428</v>
      </c>
      <c r="E19" s="174">
        <v>42528</v>
      </c>
    </row>
    <row r="20" spans="2:5" ht="30" customHeight="1" x14ac:dyDescent="0.3">
      <c r="B20" s="36" t="s">
        <v>114</v>
      </c>
      <c r="C20" s="37"/>
      <c r="D20" s="34" t="s">
        <v>429</v>
      </c>
      <c r="E20" s="174">
        <v>42528</v>
      </c>
    </row>
  </sheetData>
  <customSheetViews>
    <customSheetView guid="{FE77BB71-5BF9-4AB3-8CB7-40822B8D7754}">
      <selection activeCell="B5" sqref="B5:E5"/>
      <pageMargins left="0.45" right="0.45" top="0.5" bottom="0.5" header="0.3" footer="0.05"/>
      <pageSetup scale="80" orientation="landscape" r:id="rId1"/>
      <headerFooter>
        <oddFooter>&amp;R&amp;P</oddFooter>
      </headerFooter>
    </customSheetView>
    <customSheetView guid="{314EE3D1-E070-4CC7-AC0A-800D99D32560}">
      <selection activeCell="H12" sqref="H12"/>
      <pageMargins left="0.45" right="0.45" top="0.5" bottom="0.5" header="0.3" footer="0.05"/>
      <pageSetup scale="80" orientation="landscape" r:id="rId2"/>
      <headerFooter>
        <oddFooter>&amp;R&amp;P</oddFooter>
      </headerFooter>
    </customSheetView>
  </customSheetViews>
  <mergeCells count="7">
    <mergeCell ref="B17:E17"/>
    <mergeCell ref="D1:E2"/>
    <mergeCell ref="B5:E5"/>
    <mergeCell ref="C9:E9"/>
    <mergeCell ref="B11:E11"/>
    <mergeCell ref="B13:E13"/>
    <mergeCell ref="B15:E15"/>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
  </dataValidations>
  <hyperlinks>
    <hyperlink ref="E8" r:id="rId3"/>
    <hyperlink ref="C9" r:id="rId4"/>
  </hyperlinks>
  <pageMargins left="0.45" right="0.45" top="0.5" bottom="0.5" header="0.3" footer="0.05"/>
  <pageSetup scale="80" orientation="landscape" r:id="rId5"/>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E20"/>
  <sheetViews>
    <sheetView zoomScale="70" zoomScaleNormal="70" workbookViewId="0"/>
  </sheetViews>
  <sheetFormatPr defaultRowHeight="14.4" x14ac:dyDescent="0.3"/>
  <cols>
    <col min="1" max="1" width="5.44140625" customWidth="1"/>
    <col min="2" max="3" width="18.6640625" customWidth="1"/>
    <col min="4" max="4" width="122.6640625" customWidth="1"/>
    <col min="5" max="5" width="135.6640625" style="132" customWidth="1"/>
  </cols>
  <sheetData>
    <row r="1" spans="2:5" ht="18.75" customHeight="1" x14ac:dyDescent="0.3">
      <c r="B1" s="233" t="s">
        <v>192</v>
      </c>
      <c r="C1" s="233"/>
      <c r="D1" s="233"/>
      <c r="E1" s="235" t="s">
        <v>421</v>
      </c>
    </row>
    <row r="2" spans="2:5" x14ac:dyDescent="0.3">
      <c r="E2" s="236"/>
    </row>
    <row r="3" spans="2:5" ht="28.8" x14ac:dyDescent="0.3">
      <c r="B3" s="239" t="s">
        <v>93</v>
      </c>
      <c r="C3" s="238"/>
      <c r="D3" s="135" t="s">
        <v>2</v>
      </c>
      <c r="E3" s="121" t="str">
        <f>D3</f>
        <v>SOP 3.1 - The district works collaboratively with the school(s) to ensure CCLS curriculum that provide 21st Century and College and Career Readiness skills in all content areas and provides fiscal and human resources for implementation.</v>
      </c>
    </row>
    <row r="4" spans="2:5" ht="15" customHeight="1" x14ac:dyDescent="0.3">
      <c r="B4" s="240" t="s">
        <v>418</v>
      </c>
      <c r="C4" s="241"/>
      <c r="D4" s="136" t="s">
        <v>544</v>
      </c>
      <c r="E4" s="121"/>
    </row>
    <row r="5" spans="2:5" ht="15" customHeight="1" x14ac:dyDescent="0.3">
      <c r="B5" s="240" t="s">
        <v>419</v>
      </c>
      <c r="C5" s="241"/>
      <c r="D5" s="141" t="s">
        <v>549</v>
      </c>
      <c r="E5" s="121"/>
    </row>
    <row r="6" spans="2:5" x14ac:dyDescent="0.3">
      <c r="B6" s="140"/>
      <c r="C6" s="140"/>
      <c r="E6" s="107" t="s">
        <v>197</v>
      </c>
    </row>
    <row r="7" spans="2:5" ht="90" customHeight="1" x14ac:dyDescent="0.3">
      <c r="B7" s="239" t="s">
        <v>273</v>
      </c>
      <c r="C7" s="238"/>
      <c r="D7" s="137" t="s">
        <v>474</v>
      </c>
      <c r="E7" s="106"/>
    </row>
    <row r="8" spans="2:5" x14ac:dyDescent="0.3">
      <c r="B8" s="27"/>
      <c r="C8" s="27"/>
      <c r="E8" s="107" t="s">
        <v>305</v>
      </c>
    </row>
    <row r="9" spans="2:5" ht="75" customHeight="1" x14ac:dyDescent="0.3">
      <c r="B9" s="237" t="s">
        <v>96</v>
      </c>
      <c r="C9" s="238"/>
      <c r="D9" s="137" t="s">
        <v>475</v>
      </c>
      <c r="E9" s="106"/>
    </row>
    <row r="10" spans="2:5" ht="60" customHeight="1" x14ac:dyDescent="0.3">
      <c r="B10" s="239" t="s">
        <v>97</v>
      </c>
      <c r="C10" s="238"/>
      <c r="D10" s="137" t="str">
        <f>'Leading Indicators'!T35</f>
        <v>Student Growth Percentile for Low-Income Students
Evidence of teachers incorporating student data to design coherent lessons.
Student Credit Accruals (HS Students)
Student Performance on January Regents Exams</v>
      </c>
      <c r="E10" s="106"/>
    </row>
    <row r="11" spans="2:5" x14ac:dyDescent="0.3">
      <c r="B11" s="27"/>
      <c r="C11" s="27"/>
      <c r="E11" s="108"/>
    </row>
    <row r="12" spans="2:5" ht="57.6" x14ac:dyDescent="0.3">
      <c r="B12" s="26" t="s">
        <v>95</v>
      </c>
      <c r="C12" s="28" t="s">
        <v>94</v>
      </c>
      <c r="D12" s="138" t="s">
        <v>274</v>
      </c>
      <c r="E12" s="107" t="s">
        <v>196</v>
      </c>
    </row>
    <row r="13" spans="2:5" ht="43.2" x14ac:dyDescent="0.3">
      <c r="B13" s="180">
        <v>42614</v>
      </c>
      <c r="C13" s="180">
        <v>42887</v>
      </c>
      <c r="D13" s="137" t="s">
        <v>476</v>
      </c>
      <c r="E13" s="108"/>
    </row>
    <row r="14" spans="2:5" ht="28.8" x14ac:dyDescent="0.3">
      <c r="B14" s="180">
        <v>42614</v>
      </c>
      <c r="C14" s="180">
        <v>42887</v>
      </c>
      <c r="D14" s="137" t="s">
        <v>477</v>
      </c>
      <c r="E14" s="108"/>
    </row>
    <row r="15" spans="2:5" ht="28.8" x14ac:dyDescent="0.3">
      <c r="B15" s="175">
        <v>42610</v>
      </c>
      <c r="C15" s="175">
        <v>42612</v>
      </c>
      <c r="D15" s="137" t="s">
        <v>478</v>
      </c>
      <c r="E15" s="108"/>
    </row>
    <row r="16" spans="2:5" x14ac:dyDescent="0.3">
      <c r="B16" s="25"/>
      <c r="C16" s="25"/>
      <c r="D16" s="137"/>
      <c r="E16" s="108"/>
    </row>
    <row r="17" spans="2:5" x14ac:dyDescent="0.3">
      <c r="B17" s="25"/>
      <c r="C17" s="25"/>
      <c r="D17" s="137"/>
      <c r="E17" s="108"/>
    </row>
    <row r="18" spans="2:5" x14ac:dyDescent="0.3">
      <c r="B18" s="25"/>
      <c r="C18" s="25"/>
      <c r="D18" s="137"/>
      <c r="E18" s="108"/>
    </row>
    <row r="19" spans="2:5" x14ac:dyDescent="0.3">
      <c r="B19" s="25"/>
      <c r="C19" s="25"/>
      <c r="D19" s="137"/>
      <c r="E19" s="108"/>
    </row>
    <row r="20" spans="2:5" x14ac:dyDescent="0.3">
      <c r="B20" s="25"/>
      <c r="C20" s="25"/>
      <c r="D20" s="137"/>
      <c r="E20" s="108"/>
    </row>
  </sheetData>
  <customSheetViews>
    <customSheetView guid="{FE77BB71-5BF9-4AB3-8CB7-40822B8D7754}" hiddenColumns="1">
      <pageMargins left="0.45" right="0.45" top="0.5" bottom="0.5" header="0.3" footer="0.05"/>
      <pageSetup scale="80" orientation="landscape" r:id="rId1"/>
      <headerFooter>
        <oddFooter>&amp;R&amp;P</oddFooter>
      </headerFooter>
    </customSheetView>
    <customSheetView guid="{314EE3D1-E070-4CC7-AC0A-800D99D32560}"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1:C11 B8:C8 D3 B5:C6 B13:C20"/>
  </dataValidations>
  <pageMargins left="0.45" right="0.45" top="0.5" bottom="0.5" header="0.3" footer="0.05"/>
  <pageSetup scale="80"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E24"/>
  <sheetViews>
    <sheetView topLeftCell="C1" zoomScaleNormal="100" workbookViewId="0">
      <selection activeCell="B1" sqref="B1:D1"/>
    </sheetView>
  </sheetViews>
  <sheetFormatPr defaultRowHeight="14.4" x14ac:dyDescent="0.3"/>
  <cols>
    <col min="1" max="1" width="5.44140625" customWidth="1"/>
    <col min="2" max="3" width="18.6640625" customWidth="1"/>
    <col min="4" max="4" width="122.6640625" customWidth="1"/>
    <col min="5" max="5" width="135.6640625" style="132" customWidth="1"/>
  </cols>
  <sheetData>
    <row r="1" spans="2:5" ht="18.75" customHeight="1" x14ac:dyDescent="0.3">
      <c r="B1" s="233" t="s">
        <v>193</v>
      </c>
      <c r="C1" s="233"/>
      <c r="D1" s="233"/>
      <c r="E1" s="235" t="s">
        <v>421</v>
      </c>
    </row>
    <row r="2" spans="2:5" x14ac:dyDescent="0.3">
      <c r="E2" s="236"/>
    </row>
    <row r="3" spans="2:5" ht="30" customHeight="1" x14ac:dyDescent="0.3">
      <c r="B3" s="239" t="s">
        <v>93</v>
      </c>
      <c r="C3" s="238"/>
      <c r="D3" s="135" t="s">
        <v>3</v>
      </c>
      <c r="E3" s="121" t="str">
        <f>D3</f>
        <v>SOP 4.1 - The district works collaboratively with the school to provide opportunities and supports for teachers to develop strategies and practices and addresses effective planning and account for student data, needs, goals, and levels of engagement.</v>
      </c>
    </row>
    <row r="4" spans="2:5" ht="15" customHeight="1" x14ac:dyDescent="0.3">
      <c r="B4" s="240" t="s">
        <v>418</v>
      </c>
      <c r="C4" s="241"/>
      <c r="D4" s="136" t="s">
        <v>544</v>
      </c>
      <c r="E4" s="121"/>
    </row>
    <row r="5" spans="2:5" ht="15" customHeight="1" x14ac:dyDescent="0.3">
      <c r="B5" s="240" t="s">
        <v>419</v>
      </c>
      <c r="C5" s="241"/>
      <c r="D5" s="141" t="s">
        <v>549</v>
      </c>
      <c r="E5" s="121"/>
    </row>
    <row r="6" spans="2:5" x14ac:dyDescent="0.3">
      <c r="B6" s="140"/>
      <c r="C6" s="140"/>
      <c r="E6" s="107" t="s">
        <v>197</v>
      </c>
    </row>
    <row r="7" spans="2:5" ht="90" customHeight="1" x14ac:dyDescent="0.3">
      <c r="B7" s="239" t="s">
        <v>273</v>
      </c>
      <c r="C7" s="238"/>
      <c r="D7" s="137" t="s">
        <v>547</v>
      </c>
      <c r="E7" s="106"/>
    </row>
    <row r="8" spans="2:5" x14ac:dyDescent="0.3">
      <c r="B8" s="27"/>
      <c r="C8" s="27"/>
      <c r="E8" s="107" t="s">
        <v>305</v>
      </c>
    </row>
    <row r="9" spans="2:5" ht="75" customHeight="1" x14ac:dyDescent="0.3">
      <c r="B9" s="237" t="s">
        <v>96</v>
      </c>
      <c r="C9" s="238"/>
      <c r="D9" s="137" t="s">
        <v>548</v>
      </c>
      <c r="E9" s="106"/>
    </row>
    <row r="10" spans="2:5" ht="60" customHeight="1" x14ac:dyDescent="0.3">
      <c r="B10" s="239" t="s">
        <v>97</v>
      </c>
      <c r="C10" s="238"/>
      <c r="D10" s="137" t="s">
        <v>530</v>
      </c>
      <c r="E10" s="106"/>
    </row>
    <row r="11" spans="2:5" x14ac:dyDescent="0.3">
      <c r="B11" s="27"/>
      <c r="C11" s="27"/>
      <c r="E11" s="108"/>
    </row>
    <row r="12" spans="2:5" ht="57.6" x14ac:dyDescent="0.3">
      <c r="B12" s="26" t="s">
        <v>95</v>
      </c>
      <c r="C12" s="28" t="s">
        <v>94</v>
      </c>
      <c r="D12" s="138" t="s">
        <v>274</v>
      </c>
      <c r="E12" s="107" t="s">
        <v>196</v>
      </c>
    </row>
    <row r="13" spans="2:5" ht="43.2" x14ac:dyDescent="0.3">
      <c r="B13" s="25" t="s">
        <v>531</v>
      </c>
      <c r="C13" s="175">
        <v>42551</v>
      </c>
      <c r="D13" s="137" t="s">
        <v>532</v>
      </c>
      <c r="E13" s="108"/>
    </row>
    <row r="14" spans="2:5" ht="43.2" x14ac:dyDescent="0.3">
      <c r="B14" s="175">
        <v>42614</v>
      </c>
      <c r="C14" s="175">
        <v>42551</v>
      </c>
      <c r="D14" s="137" t="s">
        <v>533</v>
      </c>
      <c r="E14" s="108"/>
    </row>
    <row r="15" spans="2:5" x14ac:dyDescent="0.3">
      <c r="B15" s="25"/>
      <c r="C15" s="25"/>
      <c r="D15" s="137"/>
      <c r="E15" s="108"/>
    </row>
    <row r="16" spans="2:5" x14ac:dyDescent="0.3">
      <c r="B16" s="25"/>
      <c r="C16" s="25"/>
      <c r="D16" s="137"/>
      <c r="E16" s="108"/>
    </row>
    <row r="17" spans="2:5" x14ac:dyDescent="0.3">
      <c r="B17" s="25"/>
      <c r="C17" s="25"/>
      <c r="D17" s="137"/>
      <c r="E17" s="108"/>
    </row>
    <row r="18" spans="2:5" x14ac:dyDescent="0.3">
      <c r="B18" s="25"/>
      <c r="C18" s="25"/>
      <c r="D18" s="137"/>
      <c r="E18" s="108"/>
    </row>
    <row r="19" spans="2:5" x14ac:dyDescent="0.3">
      <c r="B19" s="25"/>
      <c r="C19" s="25"/>
      <c r="D19" s="137"/>
      <c r="E19" s="108"/>
    </row>
    <row r="20" spans="2:5" x14ac:dyDescent="0.3">
      <c r="B20" s="25"/>
      <c r="C20" s="25"/>
      <c r="D20" s="137"/>
      <c r="E20" s="108"/>
    </row>
    <row r="21" spans="2:5" x14ac:dyDescent="0.3">
      <c r="B21" s="25"/>
      <c r="C21" s="25"/>
      <c r="D21" s="137"/>
      <c r="E21" s="108"/>
    </row>
    <row r="22" spans="2:5" x14ac:dyDescent="0.3">
      <c r="B22" s="25"/>
      <c r="C22" s="25"/>
      <c r="D22" s="137"/>
      <c r="E22" s="108"/>
    </row>
    <row r="23" spans="2:5" x14ac:dyDescent="0.3">
      <c r="B23" s="25"/>
      <c r="C23" s="25"/>
      <c r="D23" s="137"/>
      <c r="E23" s="108"/>
    </row>
    <row r="24" spans="2:5" x14ac:dyDescent="0.3">
      <c r="B24" s="25"/>
      <c r="C24" s="25"/>
      <c r="D24" s="137"/>
      <c r="E24" s="108"/>
    </row>
  </sheetData>
  <customSheetViews>
    <customSheetView guid="{FE77BB71-5BF9-4AB3-8CB7-40822B8D7754}" hiddenColumns="1">
      <pageMargins left="0.45" right="0.45" top="0.5" bottom="0.5" header="0.3" footer="0.05"/>
      <pageSetup scale="80" orientation="landscape" r:id="rId1"/>
      <headerFooter>
        <oddFooter>&amp;R&amp;P</oddFooter>
      </headerFooter>
    </customSheetView>
    <customSheetView guid="{314EE3D1-E070-4CC7-AC0A-800D99D32560}"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24"/>
  <sheetViews>
    <sheetView topLeftCell="C1" zoomScaleNormal="100" workbookViewId="0">
      <selection activeCell="B1" sqref="B1:D1"/>
    </sheetView>
  </sheetViews>
  <sheetFormatPr defaultRowHeight="14.4" x14ac:dyDescent="0.3"/>
  <cols>
    <col min="1" max="1" width="5.44140625" customWidth="1"/>
    <col min="2" max="3" width="18.6640625" customWidth="1"/>
    <col min="4" max="4" width="122.6640625" customWidth="1"/>
    <col min="5" max="5" width="135.6640625" style="132" customWidth="1"/>
  </cols>
  <sheetData>
    <row r="1" spans="2:5" ht="18.75" customHeight="1" x14ac:dyDescent="0.3">
      <c r="B1" s="233" t="s">
        <v>194</v>
      </c>
      <c r="C1" s="233"/>
      <c r="D1" s="233"/>
      <c r="E1" s="235" t="s">
        <v>421</v>
      </c>
    </row>
    <row r="2" spans="2:5" x14ac:dyDescent="0.3">
      <c r="E2" s="236"/>
    </row>
    <row r="3" spans="2:5" ht="28.8" x14ac:dyDescent="0.3">
      <c r="B3" s="239" t="s">
        <v>93</v>
      </c>
      <c r="C3" s="238"/>
      <c r="D3" s="135" t="s">
        <v>4</v>
      </c>
      <c r="E3" s="121" t="str">
        <f>D3</f>
        <v>SOP 5.1 - The district creates policy and works collaboratively with the school to provide opportunities  and resources that positively support students' social and emotional developmental health.</v>
      </c>
    </row>
    <row r="4" spans="2:5" ht="15" customHeight="1" x14ac:dyDescent="0.3">
      <c r="B4" s="240" t="s">
        <v>418</v>
      </c>
      <c r="C4" s="241"/>
      <c r="D4" s="136" t="s">
        <v>544</v>
      </c>
      <c r="E4" s="121"/>
    </row>
    <row r="5" spans="2:5" ht="15" customHeight="1" x14ac:dyDescent="0.3">
      <c r="B5" s="240" t="s">
        <v>419</v>
      </c>
      <c r="C5" s="241"/>
      <c r="D5" s="141" t="s">
        <v>550</v>
      </c>
      <c r="E5" s="121"/>
    </row>
    <row r="6" spans="2:5" x14ac:dyDescent="0.3">
      <c r="B6" s="140"/>
      <c r="C6" s="140"/>
      <c r="E6" s="107" t="s">
        <v>197</v>
      </c>
    </row>
    <row r="7" spans="2:5" ht="90" customHeight="1" x14ac:dyDescent="0.3">
      <c r="B7" s="239" t="s">
        <v>273</v>
      </c>
      <c r="C7" s="238"/>
      <c r="D7" s="137" t="s">
        <v>534</v>
      </c>
      <c r="E7" s="106"/>
    </row>
    <row r="8" spans="2:5" x14ac:dyDescent="0.3">
      <c r="B8" s="27"/>
      <c r="C8" s="27"/>
      <c r="E8" s="107" t="s">
        <v>305</v>
      </c>
    </row>
    <row r="9" spans="2:5" ht="75" customHeight="1" x14ac:dyDescent="0.3">
      <c r="B9" s="237" t="s">
        <v>96</v>
      </c>
      <c r="C9" s="238"/>
      <c r="D9" s="137" t="s">
        <v>552</v>
      </c>
      <c r="E9" s="106"/>
    </row>
    <row r="10" spans="2:5" ht="60" customHeight="1" x14ac:dyDescent="0.3">
      <c r="B10" s="239" t="s">
        <v>97</v>
      </c>
      <c r="C10" s="238"/>
      <c r="D10" s="137" t="s">
        <v>535</v>
      </c>
      <c r="E10" s="106"/>
    </row>
    <row r="11" spans="2:5" x14ac:dyDescent="0.3">
      <c r="B11" s="27"/>
      <c r="C11" s="27"/>
      <c r="E11" s="108"/>
    </row>
    <row r="12" spans="2:5" ht="57.6" x14ac:dyDescent="0.3">
      <c r="B12" s="26" t="s">
        <v>95</v>
      </c>
      <c r="C12" s="28" t="s">
        <v>94</v>
      </c>
      <c r="D12" s="138" t="s">
        <v>274</v>
      </c>
      <c r="E12" s="107" t="s">
        <v>196</v>
      </c>
    </row>
    <row r="13" spans="2:5" ht="43.2" x14ac:dyDescent="0.3">
      <c r="B13" s="175">
        <v>42552</v>
      </c>
      <c r="C13" s="175">
        <v>42613</v>
      </c>
      <c r="D13" s="137" t="s">
        <v>551</v>
      </c>
      <c r="E13" s="108"/>
    </row>
    <row r="14" spans="2:5" ht="43.2" x14ac:dyDescent="0.3">
      <c r="B14" s="175">
        <v>42644</v>
      </c>
      <c r="C14" s="175">
        <v>42856</v>
      </c>
      <c r="D14" s="137" t="s">
        <v>536</v>
      </c>
      <c r="E14" s="108"/>
    </row>
    <row r="15" spans="2:5" ht="28.8" x14ac:dyDescent="0.3">
      <c r="B15" s="175">
        <v>42614</v>
      </c>
      <c r="C15" s="175">
        <v>42551</v>
      </c>
      <c r="D15" s="137" t="s">
        <v>537</v>
      </c>
      <c r="E15" s="108"/>
    </row>
    <row r="16" spans="2:5" ht="43.2" x14ac:dyDescent="0.3">
      <c r="B16" s="175">
        <v>42614</v>
      </c>
      <c r="C16" s="175">
        <v>42551</v>
      </c>
      <c r="D16" s="137" t="s">
        <v>554</v>
      </c>
      <c r="E16" s="108"/>
    </row>
    <row r="17" spans="2:5" ht="43.2" x14ac:dyDescent="0.3">
      <c r="B17" s="175">
        <v>42614</v>
      </c>
      <c r="C17" s="175">
        <v>42551</v>
      </c>
      <c r="D17" s="137" t="s">
        <v>555</v>
      </c>
      <c r="E17" s="108"/>
    </row>
    <row r="18" spans="2:5" ht="28.8" x14ac:dyDescent="0.3">
      <c r="B18" s="175">
        <v>42614</v>
      </c>
      <c r="C18" s="175">
        <v>42916</v>
      </c>
      <c r="D18" s="137" t="s">
        <v>553</v>
      </c>
      <c r="E18" s="108"/>
    </row>
    <row r="19" spans="2:5" x14ac:dyDescent="0.3">
      <c r="B19" s="25"/>
      <c r="C19" s="25"/>
      <c r="D19" s="137"/>
      <c r="E19" s="108"/>
    </row>
    <row r="20" spans="2:5" x14ac:dyDescent="0.3">
      <c r="B20" s="25"/>
      <c r="C20" s="25"/>
      <c r="D20" s="137"/>
      <c r="E20" s="108"/>
    </row>
    <row r="21" spans="2:5" x14ac:dyDescent="0.3">
      <c r="B21" s="25"/>
      <c r="C21" s="25"/>
      <c r="D21" s="137"/>
      <c r="E21" s="108"/>
    </row>
    <row r="22" spans="2:5" x14ac:dyDescent="0.3">
      <c r="B22" s="25"/>
      <c r="C22" s="25"/>
      <c r="D22" s="137"/>
      <c r="E22" s="108"/>
    </row>
    <row r="23" spans="2:5" x14ac:dyDescent="0.3">
      <c r="B23" s="25"/>
      <c r="C23" s="25"/>
      <c r="D23" s="137"/>
      <c r="E23" s="108"/>
    </row>
    <row r="24" spans="2:5" x14ac:dyDescent="0.3">
      <c r="B24" s="25"/>
      <c r="C24" s="25"/>
      <c r="D24" s="137"/>
      <c r="E24" s="108"/>
    </row>
  </sheetData>
  <customSheetViews>
    <customSheetView guid="{FE77BB71-5BF9-4AB3-8CB7-40822B8D7754}" hiddenColumns="1">
      <pageMargins left="0.45" right="0.45" top="0.5" bottom="0.5" header="0.3" footer="0.05"/>
      <pageSetup scale="80" orientation="landscape" r:id="rId1"/>
      <headerFooter>
        <oddFooter>&amp;R&amp;P</oddFooter>
      </headerFooter>
    </customSheetView>
    <customSheetView guid="{314EE3D1-E070-4CC7-AC0A-800D99D32560}"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E19"/>
  <sheetViews>
    <sheetView topLeftCell="B1" zoomScaleNormal="100" workbookViewId="0">
      <selection activeCell="B1" sqref="B1:D1"/>
    </sheetView>
  </sheetViews>
  <sheetFormatPr defaultRowHeight="14.4" x14ac:dyDescent="0.3"/>
  <cols>
    <col min="1" max="1" width="5.44140625" customWidth="1"/>
    <col min="2" max="3" width="18.6640625" customWidth="1"/>
    <col min="4" max="4" width="122.6640625" customWidth="1"/>
    <col min="5" max="5" width="135.6640625" style="132" customWidth="1"/>
  </cols>
  <sheetData>
    <row r="1" spans="2:5" ht="18.75" customHeight="1" x14ac:dyDescent="0.3">
      <c r="B1" s="233" t="s">
        <v>195</v>
      </c>
      <c r="C1" s="233"/>
      <c r="D1" s="233"/>
      <c r="E1" s="235" t="s">
        <v>421</v>
      </c>
    </row>
    <row r="2" spans="2:5" x14ac:dyDescent="0.3">
      <c r="E2" s="236"/>
    </row>
    <row r="3" spans="2:5" ht="43.2" x14ac:dyDescent="0.3">
      <c r="B3" s="239" t="s">
        <v>93</v>
      </c>
      <c r="C3" s="238"/>
      <c r="D3" s="135" t="s">
        <v>5</v>
      </c>
      <c r="E3" s="121" t="str">
        <f>D3</f>
        <v>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v>
      </c>
    </row>
    <row r="4" spans="2:5" ht="15" customHeight="1" x14ac:dyDescent="0.3">
      <c r="B4" s="240" t="s">
        <v>418</v>
      </c>
      <c r="C4" s="241"/>
      <c r="D4" s="136" t="s">
        <v>544</v>
      </c>
      <c r="E4" s="121"/>
    </row>
    <row r="5" spans="2:5" ht="15" customHeight="1" x14ac:dyDescent="0.3">
      <c r="B5" s="240" t="s">
        <v>419</v>
      </c>
      <c r="C5" s="241"/>
      <c r="D5" s="141" t="s">
        <v>549</v>
      </c>
      <c r="E5" s="121"/>
    </row>
    <row r="6" spans="2:5" x14ac:dyDescent="0.3">
      <c r="B6" s="140"/>
      <c r="C6" s="140"/>
      <c r="E6" s="107" t="s">
        <v>197</v>
      </c>
    </row>
    <row r="7" spans="2:5" ht="90" customHeight="1" x14ac:dyDescent="0.3">
      <c r="B7" s="239" t="s">
        <v>273</v>
      </c>
      <c r="C7" s="238"/>
      <c r="D7" s="137" t="s">
        <v>556</v>
      </c>
      <c r="E7" s="106"/>
    </row>
    <row r="8" spans="2:5" x14ac:dyDescent="0.3">
      <c r="B8" s="27"/>
      <c r="C8" s="27"/>
      <c r="E8" s="107" t="s">
        <v>305</v>
      </c>
    </row>
    <row r="9" spans="2:5" ht="75" customHeight="1" x14ac:dyDescent="0.3">
      <c r="B9" s="237" t="s">
        <v>96</v>
      </c>
      <c r="C9" s="238"/>
      <c r="D9" s="137" t="s">
        <v>557</v>
      </c>
      <c r="E9" s="106"/>
    </row>
    <row r="10" spans="2:5" ht="60" customHeight="1" x14ac:dyDescent="0.3">
      <c r="B10" s="239" t="s">
        <v>97</v>
      </c>
      <c r="C10" s="238"/>
      <c r="D10" s="137" t="str">
        <f>'Leading Indicators'!W35</f>
        <v xml:space="preserve">
Parent Attendance at Workshops
Parent Participation in District/School Surveys</v>
      </c>
      <c r="E10" s="106"/>
    </row>
    <row r="11" spans="2:5" x14ac:dyDescent="0.3">
      <c r="B11" s="27"/>
      <c r="C11" s="27"/>
      <c r="E11" s="108"/>
    </row>
    <row r="12" spans="2:5" ht="57.6" x14ac:dyDescent="0.3">
      <c r="B12" s="26" t="s">
        <v>95</v>
      </c>
      <c r="C12" s="28" t="s">
        <v>94</v>
      </c>
      <c r="D12" s="138" t="s">
        <v>274</v>
      </c>
      <c r="E12" s="107" t="s">
        <v>196</v>
      </c>
    </row>
    <row r="13" spans="2:5" ht="60" customHeight="1" x14ac:dyDescent="0.3">
      <c r="B13" s="175">
        <v>42614</v>
      </c>
      <c r="C13" s="175">
        <v>42551</v>
      </c>
      <c r="D13" s="137" t="s">
        <v>564</v>
      </c>
      <c r="E13" s="108"/>
    </row>
    <row r="14" spans="2:5" ht="28.8" x14ac:dyDescent="0.3">
      <c r="B14" s="175">
        <v>42614</v>
      </c>
      <c r="C14" s="175">
        <v>42551</v>
      </c>
      <c r="D14" s="137" t="s">
        <v>565</v>
      </c>
      <c r="E14" s="108"/>
    </row>
    <row r="15" spans="2:5" ht="28.8" x14ac:dyDescent="0.3">
      <c r="B15" s="175">
        <v>42614</v>
      </c>
      <c r="C15" s="175">
        <v>42551</v>
      </c>
      <c r="D15" s="137" t="s">
        <v>558</v>
      </c>
      <c r="E15" s="108"/>
    </row>
    <row r="16" spans="2:5" ht="28.8" x14ac:dyDescent="0.3">
      <c r="B16" s="177">
        <v>42614</v>
      </c>
      <c r="C16" s="177">
        <v>42916</v>
      </c>
      <c r="D16" s="178" t="s">
        <v>566</v>
      </c>
      <c r="E16" s="179"/>
    </row>
    <row r="17" spans="2:5" x14ac:dyDescent="0.3">
      <c r="B17" s="175">
        <v>42614</v>
      </c>
      <c r="C17" s="25" t="s">
        <v>561</v>
      </c>
      <c r="D17" s="137" t="s">
        <v>559</v>
      </c>
      <c r="E17" s="108"/>
    </row>
    <row r="18" spans="2:5" ht="43.2" x14ac:dyDescent="0.3">
      <c r="B18" s="175">
        <v>42614</v>
      </c>
      <c r="C18" s="176" t="s">
        <v>560</v>
      </c>
      <c r="D18" s="178" t="s">
        <v>562</v>
      </c>
      <c r="E18" s="179"/>
    </row>
    <row r="19" spans="2:5" ht="43.2" x14ac:dyDescent="0.3">
      <c r="B19" s="175">
        <v>42614</v>
      </c>
      <c r="C19" s="175">
        <v>42551</v>
      </c>
      <c r="D19" s="137" t="s">
        <v>563</v>
      </c>
      <c r="E19" s="108"/>
    </row>
  </sheetData>
  <customSheetViews>
    <customSheetView guid="{FE77BB71-5BF9-4AB3-8CB7-40822B8D7754}" hiddenColumns="1">
      <pageMargins left="0.45" right="0.45" top="0.5" bottom="0.5" header="0.3" footer="0.05"/>
      <pageSetup scale="80" orientation="landscape" r:id="rId1"/>
      <headerFooter>
        <oddFooter>&amp;R&amp;P</oddFooter>
      </headerFooter>
    </customSheetView>
    <customSheetView guid="{314EE3D1-E070-4CC7-AC0A-800D99D32560}"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1:C11 B8:C8 D3 B5:C6 B13:C19"/>
  </dataValidations>
  <pageMargins left="0.45" right="0.45" top="0.5" bottom="0.5" header="0.3" footer="0.05"/>
  <pageSetup scale="80" orientation="landscape" r:id="rId3"/>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F37"/>
  <sheetViews>
    <sheetView zoomScaleNormal="100" workbookViewId="0"/>
  </sheetViews>
  <sheetFormatPr defaultRowHeight="14.4" x14ac:dyDescent="0.3"/>
  <cols>
    <col min="1" max="1" width="5.44140625" customWidth="1"/>
    <col min="2" max="2" width="72.6640625" customWidth="1"/>
    <col min="3" max="3" width="20.6640625" customWidth="1"/>
    <col min="4" max="6" width="20.5546875" customWidth="1"/>
  </cols>
  <sheetData>
    <row r="1" spans="2:6" ht="18" x14ac:dyDescent="0.3">
      <c r="B1" s="253" t="s">
        <v>163</v>
      </c>
      <c r="C1" s="253"/>
      <c r="D1" s="228"/>
      <c r="E1" s="228"/>
      <c r="F1" s="228"/>
    </row>
    <row r="3" spans="2:6" x14ac:dyDescent="0.3">
      <c r="B3" s="215" t="s">
        <v>304</v>
      </c>
      <c r="C3" s="244"/>
      <c r="D3" s="244"/>
      <c r="E3" s="244"/>
      <c r="F3" s="244"/>
    </row>
    <row r="4" spans="2:6" ht="43.2" x14ac:dyDescent="0.3">
      <c r="B4" s="212" t="s">
        <v>164</v>
      </c>
      <c r="C4" s="257"/>
      <c r="D4" s="126" t="s">
        <v>165</v>
      </c>
      <c r="E4" s="126" t="s">
        <v>263</v>
      </c>
      <c r="F4" s="126" t="s">
        <v>189</v>
      </c>
    </row>
    <row r="5" spans="2:6" x14ac:dyDescent="0.3">
      <c r="B5" s="258" t="s">
        <v>168</v>
      </c>
      <c r="C5" s="221"/>
      <c r="D5" s="89">
        <v>2829992</v>
      </c>
      <c r="E5" s="90">
        <v>0.01</v>
      </c>
      <c r="F5" s="91">
        <f>D5*E5</f>
        <v>28299.920000000002</v>
      </c>
    </row>
    <row r="7" spans="2:6" x14ac:dyDescent="0.3">
      <c r="B7" s="215" t="s">
        <v>169</v>
      </c>
      <c r="C7" s="244"/>
      <c r="D7" s="244"/>
      <c r="E7" s="244"/>
      <c r="F7" s="244"/>
    </row>
    <row r="8" spans="2:6" ht="43.2" x14ac:dyDescent="0.3">
      <c r="B8" s="212" t="s">
        <v>164</v>
      </c>
      <c r="C8" s="257"/>
      <c r="D8" s="126" t="s">
        <v>165</v>
      </c>
      <c r="E8" s="126" t="s">
        <v>166</v>
      </c>
      <c r="F8" s="126" t="s">
        <v>167</v>
      </c>
    </row>
    <row r="9" spans="2:6" x14ac:dyDescent="0.3">
      <c r="B9" s="258" t="s">
        <v>168</v>
      </c>
      <c r="C9" s="221"/>
      <c r="D9" s="89">
        <v>2829992</v>
      </c>
      <c r="E9" s="104">
        <f>VLOOKUP('DCIP Cover Page'!C2,'SI Set Aside Rates'!1:1048576,6,0)</f>
        <v>0.12</v>
      </c>
      <c r="F9" s="91">
        <f>D9*E9</f>
        <v>339599.04</v>
      </c>
    </row>
    <row r="10" spans="2:6" x14ac:dyDescent="0.3">
      <c r="B10" s="258" t="s">
        <v>170</v>
      </c>
      <c r="C10" s="221"/>
      <c r="D10" s="89">
        <v>582324</v>
      </c>
      <c r="E10" s="104">
        <f>VLOOKUP('DCIP Cover Page'!C2,'SI Set Aside Rates'!1:1048576,6,0)</f>
        <v>0.12</v>
      </c>
      <c r="F10" s="91">
        <f t="shared" ref="F10:F11" si="0">D10*E10</f>
        <v>69878.880000000005</v>
      </c>
    </row>
    <row r="11" spans="2:6" x14ac:dyDescent="0.3">
      <c r="B11" s="258" t="s">
        <v>171</v>
      </c>
      <c r="C11" s="221"/>
      <c r="D11" s="89"/>
      <c r="E11" s="104">
        <f>VLOOKUP('DCIP Cover Page'!C2,'SI Set Aside Rates'!1:1048576,6,0)</f>
        <v>0.12</v>
      </c>
      <c r="F11" s="91">
        <f t="shared" si="0"/>
        <v>0</v>
      </c>
    </row>
    <row r="12" spans="2:6" x14ac:dyDescent="0.3">
      <c r="B12" s="259" t="s">
        <v>172</v>
      </c>
      <c r="C12" s="259"/>
      <c r="D12" s="127">
        <f>SUM(D9:D11)</f>
        <v>3412316</v>
      </c>
      <c r="E12" s="104">
        <f>E9</f>
        <v>0.12</v>
      </c>
      <c r="F12" s="100">
        <f>D12*E12</f>
        <v>409477.92</v>
      </c>
    </row>
    <row r="14" spans="2:6" ht="15.6" x14ac:dyDescent="0.3">
      <c r="B14" s="254" t="s">
        <v>173</v>
      </c>
      <c r="C14" s="255"/>
      <c r="D14" s="256"/>
    </row>
    <row r="15" spans="2:6" x14ac:dyDescent="0.3">
      <c r="B15" s="251" t="s">
        <v>164</v>
      </c>
      <c r="C15" s="252"/>
      <c r="D15" s="88" t="s">
        <v>174</v>
      </c>
    </row>
    <row r="16" spans="2:6" x14ac:dyDescent="0.3">
      <c r="B16" s="248" t="s">
        <v>168</v>
      </c>
      <c r="C16" s="249"/>
      <c r="D16" s="92">
        <v>226399</v>
      </c>
    </row>
    <row r="17" spans="2:6" x14ac:dyDescent="0.3">
      <c r="B17" s="248" t="s">
        <v>170</v>
      </c>
      <c r="C17" s="249"/>
      <c r="D17" s="92">
        <v>46586</v>
      </c>
    </row>
    <row r="18" spans="2:6" x14ac:dyDescent="0.3">
      <c r="B18" s="248" t="s">
        <v>175</v>
      </c>
      <c r="C18" s="249"/>
      <c r="D18" s="92"/>
    </row>
    <row r="19" spans="2:6" x14ac:dyDescent="0.3">
      <c r="B19" s="248" t="s">
        <v>176</v>
      </c>
      <c r="C19" s="249"/>
      <c r="D19" s="92"/>
    </row>
    <row r="20" spans="2:6" x14ac:dyDescent="0.3">
      <c r="B20" s="248" t="s">
        <v>177</v>
      </c>
      <c r="C20" s="249"/>
      <c r="D20" s="92">
        <v>375000</v>
      </c>
    </row>
    <row r="21" spans="2:6" x14ac:dyDescent="0.3">
      <c r="B21" s="248" t="s">
        <v>178</v>
      </c>
      <c r="C21" s="249"/>
      <c r="D21" s="92">
        <v>1000000</v>
      </c>
    </row>
    <row r="22" spans="2:6" x14ac:dyDescent="0.3">
      <c r="B22" s="248" t="s">
        <v>179</v>
      </c>
      <c r="C22" s="249"/>
      <c r="D22" s="92"/>
    </row>
    <row r="23" spans="2:6" x14ac:dyDescent="0.3">
      <c r="B23" s="248" t="s">
        <v>198</v>
      </c>
      <c r="C23" s="249"/>
      <c r="D23" s="92"/>
    </row>
    <row r="24" spans="2:6" x14ac:dyDescent="0.3">
      <c r="B24" s="250"/>
      <c r="C24" s="243"/>
      <c r="D24" s="92"/>
    </row>
    <row r="25" spans="2:6" x14ac:dyDescent="0.3">
      <c r="B25" s="250"/>
      <c r="C25" s="243"/>
      <c r="D25" s="92"/>
      <c r="E25" s="245" t="str">
        <f>IF((D26&lt;&gt;0)*(D26=F12)+(D26&gt;F12),"The Improvement Reserve Has Been Met.","The Required Improvement Reserve Has Not Yet Been Met.")</f>
        <v>The Improvement Reserve Has Been Met.</v>
      </c>
      <c r="F25" s="246"/>
    </row>
    <row r="26" spans="2:6" x14ac:dyDescent="0.3">
      <c r="B26" s="242" t="s">
        <v>180</v>
      </c>
      <c r="C26" s="243"/>
      <c r="D26" s="100">
        <f>SUM(D16:D25)</f>
        <v>1647985</v>
      </c>
      <c r="E26" s="247"/>
      <c r="F26" s="246"/>
    </row>
    <row r="28" spans="2:6" ht="86.4" x14ac:dyDescent="0.3">
      <c r="B28" s="93" t="s">
        <v>269</v>
      </c>
      <c r="C28" s="125" t="s">
        <v>420</v>
      </c>
      <c r="D28" s="93" t="s">
        <v>181</v>
      </c>
      <c r="E28" s="93" t="s">
        <v>182</v>
      </c>
      <c r="F28" s="93" t="s">
        <v>262</v>
      </c>
    </row>
    <row r="29" spans="2:6" x14ac:dyDescent="0.3">
      <c r="B29" s="94" t="s">
        <v>183</v>
      </c>
      <c r="C29" s="92" t="s">
        <v>488</v>
      </c>
      <c r="D29" s="92"/>
      <c r="E29" s="95" t="s">
        <v>488</v>
      </c>
      <c r="F29" s="95"/>
    </row>
    <row r="30" spans="2:6" x14ac:dyDescent="0.3">
      <c r="B30" s="94" t="s">
        <v>184</v>
      </c>
      <c r="C30" s="92" t="s">
        <v>488</v>
      </c>
      <c r="D30" s="92"/>
      <c r="E30" s="95" t="s">
        <v>488</v>
      </c>
      <c r="F30" s="95"/>
    </row>
    <row r="31" spans="2:6" x14ac:dyDescent="0.3">
      <c r="B31" s="23" t="s">
        <v>185</v>
      </c>
      <c r="C31" s="92" t="s">
        <v>488</v>
      </c>
      <c r="D31" s="96"/>
      <c r="E31" s="95" t="s">
        <v>488</v>
      </c>
      <c r="F31" s="25"/>
    </row>
    <row r="32" spans="2:6" x14ac:dyDescent="0.3">
      <c r="B32" s="23" t="s">
        <v>186</v>
      </c>
      <c r="C32" s="92" t="s">
        <v>488</v>
      </c>
      <c r="D32" s="96"/>
      <c r="E32" s="182" t="s">
        <v>489</v>
      </c>
      <c r="F32" s="25" t="s">
        <v>490</v>
      </c>
    </row>
    <row r="33" spans="2:6" x14ac:dyDescent="0.3">
      <c r="B33" s="23" t="s">
        <v>255</v>
      </c>
      <c r="C33" s="92" t="s">
        <v>488</v>
      </c>
      <c r="D33" s="96"/>
      <c r="E33" s="182" t="s">
        <v>488</v>
      </c>
      <c r="F33" s="25"/>
    </row>
    <row r="34" spans="2:6" x14ac:dyDescent="0.3">
      <c r="B34" s="23" t="s">
        <v>187</v>
      </c>
      <c r="C34" s="92" t="s">
        <v>488</v>
      </c>
      <c r="D34" s="96"/>
      <c r="E34" s="182" t="s">
        <v>488</v>
      </c>
      <c r="F34" s="25"/>
    </row>
    <row r="35" spans="2:6" x14ac:dyDescent="0.3">
      <c r="B35" s="23" t="s">
        <v>247</v>
      </c>
      <c r="C35" s="92" t="s">
        <v>488</v>
      </c>
      <c r="D35" s="96"/>
      <c r="E35" s="182" t="s">
        <v>489</v>
      </c>
      <c r="F35" s="25" t="s">
        <v>491</v>
      </c>
    </row>
    <row r="36" spans="2:6" x14ac:dyDescent="0.3">
      <c r="B36" s="23" t="s">
        <v>261</v>
      </c>
      <c r="C36" s="92" t="s">
        <v>488</v>
      </c>
      <c r="D36" s="96"/>
      <c r="E36" s="182" t="s">
        <v>489</v>
      </c>
      <c r="F36" s="25" t="s">
        <v>491</v>
      </c>
    </row>
    <row r="37" spans="2:6" x14ac:dyDescent="0.3">
      <c r="B37" s="97" t="s">
        <v>188</v>
      </c>
      <c r="C37" s="139"/>
      <c r="D37" s="98">
        <f>SUM(D29:D36)</f>
        <v>0</v>
      </c>
      <c r="E37" s="99"/>
      <c r="F37" s="99"/>
    </row>
  </sheetData>
  <customSheetViews>
    <customSheetView guid="{FE77BB71-5BF9-4AB3-8CB7-40822B8D7754}">
      <pageMargins left="0.45" right="0.45" top="0.5" bottom="0.5" header="0.3" footer="0.05"/>
      <pageSetup scale="80" orientation="landscape" r:id="rId1"/>
      <headerFooter>
        <oddFooter>&amp;R&amp;P</oddFooter>
      </headerFooter>
    </customSheetView>
    <customSheetView guid="{314EE3D1-E070-4CC7-AC0A-800D99D32560}">
      <pageMargins left="0.45" right="0.45" top="0.5" bottom="0.5" header="0.3" footer="0.05"/>
      <pageSetup scale="80" orientation="landscape" r:id="rId2"/>
      <headerFooter>
        <oddFooter>&amp;R&amp;P</oddFooter>
      </headerFooter>
    </customSheetView>
  </customSheetViews>
  <mergeCells count="24">
    <mergeCell ref="B1:F1"/>
    <mergeCell ref="B14:D14"/>
    <mergeCell ref="B4:C4"/>
    <mergeCell ref="B5:C5"/>
    <mergeCell ref="B8:C8"/>
    <mergeCell ref="B9:C9"/>
    <mergeCell ref="B10:C10"/>
    <mergeCell ref="B11:C11"/>
    <mergeCell ref="B12:C12"/>
    <mergeCell ref="B26:C26"/>
    <mergeCell ref="B3:F3"/>
    <mergeCell ref="B7:F7"/>
    <mergeCell ref="E25:F26"/>
    <mergeCell ref="B21:C21"/>
    <mergeCell ref="B22:C22"/>
    <mergeCell ref="B23:C23"/>
    <mergeCell ref="B24:C24"/>
    <mergeCell ref="B25:C25"/>
    <mergeCell ref="B15:C15"/>
    <mergeCell ref="B16:C16"/>
    <mergeCell ref="B17:C17"/>
    <mergeCell ref="B18:C18"/>
    <mergeCell ref="B19:C19"/>
    <mergeCell ref="B20:C20"/>
  </mergeCells>
  <conditionalFormatting sqref="D26">
    <cfRule type="cellIs" dxfId="1" priority="1" operator="lessThan">
      <formula>#REF!</formula>
    </cfRule>
    <cfRule type="cellIs" dxfId="0" priority="2" operator="greaterThanOrEqual">
      <formula>#REF!</formula>
    </cfRule>
  </conditionalFormatting>
  <dataValidations count="1">
    <dataValidation allowBlank="1" showErrorMessage="1" sqref="B1:F1 B37:C37 B29:B34 D4:F5 E7:E8 F7:F12 B28:F28 C29:C36 C14:C23 B3:B5 B7:D12 B14:B26 D14:D26 D29:F37"/>
  </dataValidations>
  <pageMargins left="0.45" right="0.45" top="0.5" bottom="0.5" header="0.3" footer="0.05"/>
  <pageSetup scale="80" orientation="landscape" r:id="rId3"/>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58"/>
  <sheetViews>
    <sheetView zoomScaleNormal="100" zoomScaleSheetLayoutView="90" workbookViewId="0"/>
  </sheetViews>
  <sheetFormatPr defaultColWidth="9.109375" defaultRowHeight="15.6" x14ac:dyDescent="0.3"/>
  <cols>
    <col min="1" max="1" width="5.6640625" style="74" customWidth="1"/>
    <col min="2" max="2" width="15.88671875" style="74" customWidth="1"/>
    <col min="3" max="3" width="75.6640625" style="74" customWidth="1"/>
    <col min="4" max="5" width="32.6640625" style="74" customWidth="1"/>
    <col min="6" max="16384" width="9.109375" style="74"/>
  </cols>
  <sheetData>
    <row r="1" spans="2:5" ht="18" x14ac:dyDescent="0.3">
      <c r="B1" s="267" t="s">
        <v>277</v>
      </c>
      <c r="C1" s="267"/>
      <c r="D1" s="267"/>
      <c r="E1" s="268"/>
    </row>
    <row r="2" spans="2:5" ht="14.25" customHeight="1" x14ac:dyDescent="0.35">
      <c r="B2" s="75"/>
      <c r="C2" s="75"/>
      <c r="D2" s="75"/>
      <c r="E2" s="75"/>
    </row>
    <row r="3" spans="2:5" ht="15.75" customHeight="1" x14ac:dyDescent="0.3">
      <c r="B3" s="269" t="s">
        <v>158</v>
      </c>
      <c r="C3" s="270"/>
      <c r="D3" s="270"/>
      <c r="E3" s="271"/>
    </row>
    <row r="4" spans="2:5" s="76" customFormat="1" ht="28.8" x14ac:dyDescent="0.3">
      <c r="B4" s="272" t="s">
        <v>159</v>
      </c>
      <c r="C4" s="273"/>
      <c r="D4" s="79" t="s">
        <v>160</v>
      </c>
      <c r="E4" s="77" t="s">
        <v>287</v>
      </c>
    </row>
    <row r="5" spans="2:5" s="76" customFormat="1" ht="14.4" x14ac:dyDescent="0.3">
      <c r="B5" s="274" t="s">
        <v>422</v>
      </c>
      <c r="C5" s="275"/>
      <c r="D5" s="80" t="s">
        <v>161</v>
      </c>
      <c r="E5" s="81">
        <v>134439</v>
      </c>
    </row>
    <row r="6" spans="2:5" s="78" customFormat="1" ht="14.4" x14ac:dyDescent="0.3">
      <c r="B6" s="82"/>
      <c r="C6" s="82"/>
      <c r="D6" s="83"/>
      <c r="E6" s="84"/>
    </row>
    <row r="7" spans="2:5" s="50" customFormat="1" ht="28.8" x14ac:dyDescent="0.3">
      <c r="B7" s="276" t="s">
        <v>408</v>
      </c>
      <c r="C7" s="276"/>
      <c r="D7" s="120" t="s">
        <v>160</v>
      </c>
      <c r="E7" s="154" t="s">
        <v>286</v>
      </c>
    </row>
    <row r="8" spans="2:5" s="76" customFormat="1" ht="14.4" x14ac:dyDescent="0.3">
      <c r="B8" s="260" t="s">
        <v>492</v>
      </c>
      <c r="C8" s="261"/>
      <c r="D8" s="172" t="s">
        <v>462</v>
      </c>
      <c r="E8" s="85">
        <v>514473</v>
      </c>
    </row>
    <row r="9" spans="2:5" s="76" customFormat="1" ht="14.4" x14ac:dyDescent="0.3">
      <c r="B9" s="260" t="s">
        <v>460</v>
      </c>
      <c r="C9" s="261"/>
      <c r="D9" s="172" t="s">
        <v>463</v>
      </c>
      <c r="E9" s="85">
        <v>10779</v>
      </c>
    </row>
    <row r="10" spans="2:5" s="76" customFormat="1" ht="14.4" x14ac:dyDescent="0.3">
      <c r="B10" s="260" t="s">
        <v>493</v>
      </c>
      <c r="C10" s="261"/>
      <c r="D10" s="183" t="s">
        <v>502</v>
      </c>
      <c r="E10" s="85">
        <v>6964</v>
      </c>
    </row>
    <row r="11" spans="2:5" s="76" customFormat="1" ht="14.4" x14ac:dyDescent="0.3">
      <c r="B11" s="260" t="s">
        <v>454</v>
      </c>
      <c r="C11" s="261"/>
      <c r="D11" s="172" t="s">
        <v>459</v>
      </c>
      <c r="E11" s="85">
        <v>39110</v>
      </c>
    </row>
    <row r="12" spans="2:5" s="76" customFormat="1" ht="14.4" x14ac:dyDescent="0.3">
      <c r="B12" s="260" t="s">
        <v>461</v>
      </c>
      <c r="C12" s="261"/>
      <c r="D12" s="172" t="s">
        <v>463</v>
      </c>
      <c r="E12" s="85">
        <v>64473</v>
      </c>
    </row>
    <row r="13" spans="2:5" s="76" customFormat="1" ht="14.4" x14ac:dyDescent="0.3">
      <c r="B13" s="260" t="s">
        <v>494</v>
      </c>
      <c r="C13" s="261"/>
      <c r="D13" s="172" t="s">
        <v>458</v>
      </c>
      <c r="E13" s="85">
        <v>61869</v>
      </c>
    </row>
    <row r="14" spans="2:5" s="76" customFormat="1" ht="14.4" x14ac:dyDescent="0.3">
      <c r="B14" s="260" t="s">
        <v>495</v>
      </c>
      <c r="C14" s="261"/>
      <c r="D14" s="183" t="s">
        <v>502</v>
      </c>
      <c r="E14" s="85">
        <v>509538</v>
      </c>
    </row>
    <row r="15" spans="2:5" s="76" customFormat="1" ht="14.4" x14ac:dyDescent="0.3">
      <c r="B15" s="260" t="s">
        <v>455</v>
      </c>
      <c r="C15" s="261"/>
      <c r="D15" s="172" t="s">
        <v>459</v>
      </c>
      <c r="E15" s="85">
        <v>37414</v>
      </c>
    </row>
    <row r="16" spans="2:5" s="76" customFormat="1" ht="14.4" x14ac:dyDescent="0.3">
      <c r="B16" s="260" t="s">
        <v>496</v>
      </c>
      <c r="C16" s="261"/>
      <c r="D16" s="183" t="s">
        <v>502</v>
      </c>
      <c r="E16" s="85">
        <v>8448</v>
      </c>
    </row>
    <row r="17" spans="2:5" s="76" customFormat="1" ht="14.4" x14ac:dyDescent="0.3">
      <c r="B17" s="260" t="s">
        <v>497</v>
      </c>
      <c r="C17" s="261"/>
      <c r="D17" s="183" t="s">
        <v>502</v>
      </c>
      <c r="E17" s="85">
        <v>16260</v>
      </c>
    </row>
    <row r="18" spans="2:5" s="76" customFormat="1" ht="14.4" x14ac:dyDescent="0.3">
      <c r="B18" s="260" t="s">
        <v>456</v>
      </c>
      <c r="C18" s="261"/>
      <c r="D18" s="172" t="s">
        <v>458</v>
      </c>
      <c r="E18" s="85">
        <v>76948</v>
      </c>
    </row>
    <row r="19" spans="2:5" s="181" customFormat="1" ht="14.4" x14ac:dyDescent="0.3">
      <c r="B19" s="262" t="s">
        <v>498</v>
      </c>
      <c r="C19" s="263"/>
      <c r="D19" s="183" t="s">
        <v>502</v>
      </c>
      <c r="E19" s="184">
        <v>66623</v>
      </c>
    </row>
    <row r="20" spans="2:5" s="181" customFormat="1" ht="14.4" x14ac:dyDescent="0.3">
      <c r="B20" s="262" t="s">
        <v>499</v>
      </c>
      <c r="C20" s="263"/>
      <c r="D20" s="172" t="s">
        <v>459</v>
      </c>
      <c r="E20" s="184">
        <v>29875</v>
      </c>
    </row>
    <row r="21" spans="2:5" s="181" customFormat="1" ht="14.4" x14ac:dyDescent="0.3">
      <c r="B21" s="262" t="s">
        <v>500</v>
      </c>
      <c r="C21" s="263"/>
      <c r="D21" s="172" t="s">
        <v>459</v>
      </c>
      <c r="E21" s="184">
        <v>29845</v>
      </c>
    </row>
    <row r="22" spans="2:5" s="181" customFormat="1" ht="14.4" x14ac:dyDescent="0.3">
      <c r="B22" s="262" t="s">
        <v>457</v>
      </c>
      <c r="C22" s="263"/>
      <c r="D22" s="172" t="s">
        <v>459</v>
      </c>
      <c r="E22" s="184">
        <v>33539</v>
      </c>
    </row>
    <row r="23" spans="2:5" s="76" customFormat="1" ht="14.4" x14ac:dyDescent="0.3">
      <c r="B23" s="260" t="s">
        <v>501</v>
      </c>
      <c r="C23" s="261"/>
      <c r="D23" s="183" t="s">
        <v>502</v>
      </c>
      <c r="E23" s="85">
        <v>7388</v>
      </c>
    </row>
    <row r="24" spans="2:5" s="76" customFormat="1" ht="14.4" x14ac:dyDescent="0.3">
      <c r="B24" s="265" t="s">
        <v>162</v>
      </c>
      <c r="C24" s="266"/>
      <c r="D24" s="173">
        <v>11</v>
      </c>
      <c r="E24" s="118">
        <f>SUM(E8:E23)+E5</f>
        <v>1647985</v>
      </c>
    </row>
    <row r="25" spans="2:5" s="76" customFormat="1" ht="14.4" x14ac:dyDescent="0.3"/>
    <row r="26" spans="2:5" s="76" customFormat="1" ht="15" customHeight="1" x14ac:dyDescent="0.3">
      <c r="B26" s="264" t="s">
        <v>276</v>
      </c>
      <c r="C26" s="228"/>
      <c r="D26" s="228"/>
      <c r="E26" s="86">
        <f>'Set-Asides'!D26</f>
        <v>1647985</v>
      </c>
    </row>
    <row r="27" spans="2:5" s="76" customFormat="1" ht="15" customHeight="1" x14ac:dyDescent="0.3">
      <c r="B27" s="264" t="s">
        <v>288</v>
      </c>
      <c r="C27" s="228"/>
      <c r="D27" s="228"/>
      <c r="E27" s="87" t="str">
        <f>IF(E26=E24,"YES","NO")</f>
        <v>YES</v>
      </c>
    </row>
    <row r="28" spans="2:5" s="76" customFormat="1" ht="14.4" x14ac:dyDescent="0.3"/>
    <row r="29" spans="2:5" s="76" customFormat="1" ht="14.4" x14ac:dyDescent="0.3"/>
    <row r="30" spans="2:5" s="76" customFormat="1" ht="14.4" x14ac:dyDescent="0.3"/>
    <row r="31" spans="2:5" s="76" customFormat="1" ht="14.4" x14ac:dyDescent="0.3"/>
    <row r="32" spans="2:5" s="76" customFormat="1" ht="14.4" x14ac:dyDescent="0.3"/>
    <row r="33" s="76" customFormat="1" ht="14.4" x14ac:dyDescent="0.3"/>
    <row r="34" s="76" customFormat="1" ht="14.4" x14ac:dyDescent="0.3"/>
    <row r="35" s="76" customFormat="1" ht="14.4" x14ac:dyDescent="0.3"/>
    <row r="36" s="76" customFormat="1" ht="14.4" x14ac:dyDescent="0.3"/>
    <row r="37" s="76" customFormat="1" ht="14.4" x14ac:dyDescent="0.3"/>
    <row r="38" s="76" customFormat="1" ht="14.4" x14ac:dyDescent="0.3"/>
    <row r="39" s="76" customFormat="1" ht="14.4" x14ac:dyDescent="0.3"/>
    <row r="40" s="76" customFormat="1" ht="14.4" x14ac:dyDescent="0.3"/>
    <row r="41" s="76" customFormat="1" ht="14.4" x14ac:dyDescent="0.3"/>
    <row r="42" s="76" customFormat="1" ht="14.4" x14ac:dyDescent="0.3"/>
    <row r="43" s="76" customFormat="1" ht="14.4" x14ac:dyDescent="0.3"/>
    <row r="44" s="76" customFormat="1" ht="14.4" x14ac:dyDescent="0.3"/>
    <row r="45" s="76" customFormat="1" ht="14.4" x14ac:dyDescent="0.3"/>
    <row r="46" s="76" customFormat="1" ht="14.4" x14ac:dyDescent="0.3"/>
    <row r="47" s="76" customFormat="1" ht="14.4" x14ac:dyDescent="0.3"/>
    <row r="48" s="76" customFormat="1" ht="14.4" x14ac:dyDescent="0.3"/>
    <row r="49" spans="2:5" s="76" customFormat="1" x14ac:dyDescent="0.3">
      <c r="B49" s="74"/>
      <c r="C49" s="74"/>
      <c r="D49" s="74"/>
      <c r="E49" s="74"/>
    </row>
    <row r="50" spans="2:5" s="76" customFormat="1" x14ac:dyDescent="0.3">
      <c r="B50" s="74"/>
      <c r="C50" s="74"/>
      <c r="D50" s="74"/>
      <c r="E50" s="74"/>
    </row>
    <row r="51" spans="2:5" s="76" customFormat="1" x14ac:dyDescent="0.3">
      <c r="B51" s="74"/>
      <c r="C51" s="74"/>
      <c r="D51" s="74"/>
      <c r="E51" s="74"/>
    </row>
    <row r="52" spans="2:5" s="76" customFormat="1" x14ac:dyDescent="0.3">
      <c r="B52" s="74"/>
      <c r="C52" s="74"/>
      <c r="D52" s="74"/>
      <c r="E52" s="74"/>
    </row>
    <row r="53" spans="2:5" s="76" customFormat="1" x14ac:dyDescent="0.3">
      <c r="B53" s="74"/>
      <c r="C53" s="74"/>
      <c r="D53" s="74"/>
      <c r="E53" s="74"/>
    </row>
    <row r="54" spans="2:5" s="76" customFormat="1" x14ac:dyDescent="0.3">
      <c r="B54" s="74"/>
      <c r="C54" s="74"/>
      <c r="D54" s="74"/>
      <c r="E54" s="74"/>
    </row>
    <row r="55" spans="2:5" s="76" customFormat="1" x14ac:dyDescent="0.3">
      <c r="B55" s="74"/>
      <c r="C55" s="74"/>
      <c r="D55" s="74"/>
      <c r="E55" s="74"/>
    </row>
    <row r="56" spans="2:5" s="76" customFormat="1" x14ac:dyDescent="0.3">
      <c r="B56" s="74"/>
      <c r="C56" s="74"/>
      <c r="D56" s="74"/>
      <c r="E56" s="74"/>
    </row>
    <row r="57" spans="2:5" s="76" customFormat="1" x14ac:dyDescent="0.3">
      <c r="B57" s="74"/>
      <c r="C57" s="74"/>
      <c r="D57" s="74"/>
      <c r="E57" s="74"/>
    </row>
    <row r="58" spans="2:5" s="76" customFormat="1" x14ac:dyDescent="0.3">
      <c r="B58" s="74"/>
      <c r="C58" s="74"/>
      <c r="D58" s="74"/>
      <c r="E58" s="74"/>
    </row>
  </sheetData>
  <dataConsolidate/>
  <customSheetViews>
    <customSheetView guid="{FE77BB71-5BF9-4AB3-8CB7-40822B8D7754}">
      <pageMargins left="0.45" right="0.45" top="0.5" bottom="0.5" header="0.3" footer="0.05"/>
      <pageSetup scale="80" fitToHeight="2" orientation="landscape" r:id="rId1"/>
      <headerFooter>
        <oddFooter>&amp;R&amp;P</oddFooter>
      </headerFooter>
    </customSheetView>
    <customSheetView guid="{314EE3D1-E070-4CC7-AC0A-800D99D32560}">
      <pageMargins left="0.45" right="0.45" top="0.5" bottom="0.5" header="0.3" footer="0.05"/>
      <pageSetup scale="80" fitToHeight="2" orientation="landscape" r:id="rId2"/>
      <headerFooter>
        <oddFooter>&amp;R&amp;P</oddFooter>
      </headerFooter>
    </customSheetView>
  </customSheetViews>
  <mergeCells count="24">
    <mergeCell ref="B8:C8"/>
    <mergeCell ref="B9:C9"/>
    <mergeCell ref="B10:C10"/>
    <mergeCell ref="B11:C11"/>
    <mergeCell ref="B1:E1"/>
    <mergeCell ref="B3:E3"/>
    <mergeCell ref="B4:C4"/>
    <mergeCell ref="B5:C5"/>
    <mergeCell ref="B7:C7"/>
    <mergeCell ref="B12:C12"/>
    <mergeCell ref="B20:C20"/>
    <mergeCell ref="B21:C21"/>
    <mergeCell ref="B22:C22"/>
    <mergeCell ref="B27:D27"/>
    <mergeCell ref="B26:D26"/>
    <mergeCell ref="B24:C24"/>
    <mergeCell ref="B23:C23"/>
    <mergeCell ref="B18:C18"/>
    <mergeCell ref="B19:C19"/>
    <mergeCell ref="B13:C13"/>
    <mergeCell ref="B14:C14"/>
    <mergeCell ref="B15:C15"/>
    <mergeCell ref="B16:C16"/>
    <mergeCell ref="B17:C17"/>
  </mergeCells>
  <dataValidations count="1">
    <dataValidation allowBlank="1" showErrorMessage="1" sqref="B24:D25 A24:A1048576 B28:D1048576 B26:B27 A1:B23 C23:D23 C1:C18 E1:XFD1048576 D1:D22"/>
  </dataValidations>
  <pageMargins left="0.45" right="0.45" top="0.5" bottom="0.5" header="0.3" footer="0.05"/>
  <pageSetup scale="80" fitToHeight="2" orientation="landscape" r:id="rId3"/>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Normal="100" zoomScaleSheetLayoutView="90" workbookViewId="0"/>
  </sheetViews>
  <sheetFormatPr defaultColWidth="9.109375" defaultRowHeight="15.6" x14ac:dyDescent="0.3"/>
  <cols>
    <col min="1" max="1" width="5.6640625" style="148" customWidth="1"/>
    <col min="2" max="2" width="15.88671875" style="148" customWidth="1"/>
    <col min="3" max="3" width="75.6640625" style="148" customWidth="1"/>
    <col min="4" max="5" width="32.6640625" style="148" customWidth="1"/>
    <col min="6" max="16384" width="9.109375" style="148"/>
  </cols>
  <sheetData>
    <row r="1" spans="2:5" ht="18" x14ac:dyDescent="0.3">
      <c r="B1" s="267" t="s">
        <v>300</v>
      </c>
      <c r="C1" s="267"/>
      <c r="D1" s="267"/>
      <c r="E1" s="268"/>
    </row>
    <row r="2" spans="2:5" ht="14.25" customHeight="1" x14ac:dyDescent="0.35">
      <c r="B2" s="75"/>
      <c r="C2" s="75"/>
      <c r="D2" s="75"/>
      <c r="E2" s="75"/>
    </row>
    <row r="3" spans="2:5" ht="15.75" customHeight="1" x14ac:dyDescent="0.3">
      <c r="B3" s="269" t="s">
        <v>301</v>
      </c>
      <c r="C3" s="270"/>
      <c r="D3" s="270"/>
      <c r="E3" s="271"/>
    </row>
    <row r="4" spans="2:5" s="50" customFormat="1" ht="28.8" x14ac:dyDescent="0.3">
      <c r="B4" s="276" t="s">
        <v>408</v>
      </c>
      <c r="C4" s="276"/>
      <c r="D4" s="152" t="s">
        <v>160</v>
      </c>
      <c r="E4" s="151" t="s">
        <v>302</v>
      </c>
    </row>
    <row r="5" spans="2:5" s="150" customFormat="1" ht="14.4" x14ac:dyDescent="0.3">
      <c r="B5" s="260" t="s">
        <v>503</v>
      </c>
      <c r="C5" s="261"/>
      <c r="D5" s="172" t="s">
        <v>459</v>
      </c>
      <c r="E5" s="85">
        <v>1164</v>
      </c>
    </row>
    <row r="6" spans="2:5" s="150" customFormat="1" ht="14.4" x14ac:dyDescent="0.3">
      <c r="B6" s="260" t="s">
        <v>455</v>
      </c>
      <c r="C6" s="261"/>
      <c r="D6" s="172" t="s">
        <v>459</v>
      </c>
      <c r="E6" s="85">
        <v>2964</v>
      </c>
    </row>
    <row r="7" spans="2:5" s="150" customFormat="1" ht="14.4" x14ac:dyDescent="0.3">
      <c r="B7" s="260" t="s">
        <v>461</v>
      </c>
      <c r="C7" s="261"/>
      <c r="D7" s="172" t="s">
        <v>463</v>
      </c>
      <c r="E7" s="85">
        <v>2307</v>
      </c>
    </row>
    <row r="8" spans="2:5" s="150" customFormat="1" ht="14.4" x14ac:dyDescent="0.3">
      <c r="B8" s="260" t="s">
        <v>494</v>
      </c>
      <c r="C8" s="261"/>
      <c r="D8" s="172" t="s">
        <v>458</v>
      </c>
      <c r="E8" s="85">
        <v>2834</v>
      </c>
    </row>
    <row r="9" spans="2:5" s="150" customFormat="1" ht="14.4" x14ac:dyDescent="0.3">
      <c r="B9" s="260" t="s">
        <v>454</v>
      </c>
      <c r="C9" s="261"/>
      <c r="D9" s="172" t="s">
        <v>459</v>
      </c>
      <c r="E9" s="85">
        <v>3369</v>
      </c>
    </row>
    <row r="10" spans="2:5" s="150" customFormat="1" ht="14.4" x14ac:dyDescent="0.3">
      <c r="B10" s="260" t="s">
        <v>492</v>
      </c>
      <c r="C10" s="261"/>
      <c r="D10" s="172" t="s">
        <v>462</v>
      </c>
      <c r="E10" s="85">
        <v>3456</v>
      </c>
    </row>
    <row r="11" spans="2:5" s="150" customFormat="1" ht="14.4" x14ac:dyDescent="0.3">
      <c r="B11" s="260" t="s">
        <v>460</v>
      </c>
      <c r="C11" s="261"/>
      <c r="D11" s="172" t="s">
        <v>463</v>
      </c>
      <c r="E11" s="85">
        <v>2574</v>
      </c>
    </row>
    <row r="12" spans="2:5" s="150" customFormat="1" ht="14.4" x14ac:dyDescent="0.3">
      <c r="B12" s="260" t="s">
        <v>457</v>
      </c>
      <c r="C12" s="261"/>
      <c r="D12" s="172" t="s">
        <v>459</v>
      </c>
      <c r="E12" s="85">
        <v>2039</v>
      </c>
    </row>
    <row r="13" spans="2:5" s="150" customFormat="1" ht="14.4" x14ac:dyDescent="0.3">
      <c r="B13" s="260" t="s">
        <v>500</v>
      </c>
      <c r="C13" s="261"/>
      <c r="D13" s="172" t="s">
        <v>459</v>
      </c>
      <c r="E13" s="85">
        <v>1158</v>
      </c>
    </row>
    <row r="14" spans="2:5" s="150" customFormat="1" ht="14.4" x14ac:dyDescent="0.3">
      <c r="B14" s="260" t="s">
        <v>456</v>
      </c>
      <c r="C14" s="261"/>
      <c r="D14" s="172" t="s">
        <v>458</v>
      </c>
      <c r="E14" s="85">
        <v>6435</v>
      </c>
    </row>
    <row r="15" spans="2:5" s="150" customFormat="1" ht="14.4" x14ac:dyDescent="0.3">
      <c r="B15" s="260"/>
      <c r="C15" s="261"/>
      <c r="D15" s="172"/>
      <c r="E15" s="85"/>
    </row>
    <row r="16" spans="2:5" s="150" customFormat="1" ht="14.4" x14ac:dyDescent="0.3">
      <c r="B16" s="260"/>
      <c r="C16" s="261"/>
      <c r="D16" s="167"/>
      <c r="E16" s="85"/>
    </row>
    <row r="17" spans="2:5" s="150" customFormat="1" ht="14.4" x14ac:dyDescent="0.3">
      <c r="B17" s="265" t="s">
        <v>162</v>
      </c>
      <c r="C17" s="266"/>
      <c r="D17" s="173">
        <v>10</v>
      </c>
      <c r="E17" s="118">
        <f>SUM(E5:E16)</f>
        <v>28300</v>
      </c>
    </row>
    <row r="18" spans="2:5" s="150" customFormat="1" ht="14.4" x14ac:dyDescent="0.3"/>
    <row r="19" spans="2:5" s="150" customFormat="1" ht="15" customHeight="1" x14ac:dyDescent="0.3">
      <c r="B19" s="264" t="s">
        <v>407</v>
      </c>
      <c r="C19" s="228"/>
      <c r="D19" s="228"/>
      <c r="E19" s="86">
        <f>'Set-Asides'!F5</f>
        <v>28299.920000000002</v>
      </c>
    </row>
    <row r="20" spans="2:5" s="150" customFormat="1" ht="15" customHeight="1" x14ac:dyDescent="0.3">
      <c r="B20" s="264" t="s">
        <v>303</v>
      </c>
      <c r="C20" s="228"/>
      <c r="D20" s="228"/>
      <c r="E20" s="87" t="str">
        <f>IF(E17&gt;=E19,"YES","NO")</f>
        <v>YES</v>
      </c>
    </row>
    <row r="21" spans="2:5" s="150" customFormat="1" ht="14.4" x14ac:dyDescent="0.3"/>
    <row r="22" spans="2:5" s="150" customFormat="1" ht="14.4" x14ac:dyDescent="0.3"/>
    <row r="23" spans="2:5" s="150" customFormat="1" ht="14.4" x14ac:dyDescent="0.3"/>
    <row r="24" spans="2:5" s="150" customFormat="1" ht="14.4" x14ac:dyDescent="0.3"/>
    <row r="25" spans="2:5" s="150" customFormat="1" ht="14.4" x14ac:dyDescent="0.3"/>
    <row r="26" spans="2:5" s="150" customFormat="1" ht="14.4" x14ac:dyDescent="0.3"/>
    <row r="27" spans="2:5" s="150" customFormat="1" ht="14.4" x14ac:dyDescent="0.3"/>
    <row r="28" spans="2:5" s="150" customFormat="1" ht="14.4" x14ac:dyDescent="0.3"/>
    <row r="29" spans="2:5" s="150" customFormat="1" ht="14.4" x14ac:dyDescent="0.3"/>
    <row r="30" spans="2:5" s="150" customFormat="1" ht="14.4" x14ac:dyDescent="0.3"/>
    <row r="31" spans="2:5" s="150" customFormat="1" ht="14.4" x14ac:dyDescent="0.3"/>
    <row r="32" spans="2:5" s="150" customFormat="1" ht="14.4" x14ac:dyDescent="0.3"/>
    <row r="33" spans="2:5" s="150" customFormat="1" ht="14.4" x14ac:dyDescent="0.3"/>
    <row r="34" spans="2:5" s="150" customFormat="1" ht="14.4" x14ac:dyDescent="0.3"/>
    <row r="35" spans="2:5" s="150" customFormat="1" ht="14.4" x14ac:dyDescent="0.3"/>
    <row r="36" spans="2:5" s="150" customFormat="1" ht="14.4" x14ac:dyDescent="0.3"/>
    <row r="37" spans="2:5" s="150" customFormat="1" ht="14.4" x14ac:dyDescent="0.3"/>
    <row r="38" spans="2:5" s="150" customFormat="1" ht="14.4" x14ac:dyDescent="0.3"/>
    <row r="39" spans="2:5" s="150" customFormat="1" ht="14.4" x14ac:dyDescent="0.3"/>
    <row r="40" spans="2:5" s="150" customFormat="1" ht="14.4" x14ac:dyDescent="0.3"/>
    <row r="41" spans="2:5" s="150" customFormat="1" ht="14.4" x14ac:dyDescent="0.3"/>
    <row r="42" spans="2:5" s="150" customFormat="1" x14ac:dyDescent="0.3">
      <c r="B42" s="148"/>
      <c r="C42" s="148"/>
      <c r="D42" s="148"/>
      <c r="E42" s="148"/>
    </row>
    <row r="43" spans="2:5" s="150" customFormat="1" x14ac:dyDescent="0.3">
      <c r="B43" s="148"/>
      <c r="C43" s="148"/>
      <c r="D43" s="148"/>
      <c r="E43" s="148"/>
    </row>
    <row r="44" spans="2:5" s="150" customFormat="1" x14ac:dyDescent="0.3">
      <c r="B44" s="148"/>
      <c r="C44" s="148"/>
      <c r="D44" s="148"/>
      <c r="E44" s="148"/>
    </row>
    <row r="45" spans="2:5" s="150" customFormat="1" x14ac:dyDescent="0.3">
      <c r="B45" s="148"/>
      <c r="C45" s="148"/>
      <c r="D45" s="148"/>
      <c r="E45" s="148"/>
    </row>
    <row r="46" spans="2:5" s="150" customFormat="1" x14ac:dyDescent="0.3">
      <c r="B46" s="148"/>
      <c r="C46" s="148"/>
      <c r="D46" s="148"/>
      <c r="E46" s="148"/>
    </row>
    <row r="47" spans="2:5" s="150" customFormat="1" x14ac:dyDescent="0.3">
      <c r="B47" s="148"/>
      <c r="C47" s="148"/>
      <c r="D47" s="148"/>
      <c r="E47" s="148"/>
    </row>
    <row r="48" spans="2:5" s="150" customFormat="1" x14ac:dyDescent="0.3">
      <c r="B48" s="148"/>
      <c r="C48" s="148"/>
      <c r="D48" s="148"/>
      <c r="E48" s="148"/>
    </row>
    <row r="49" spans="2:5" s="150" customFormat="1" x14ac:dyDescent="0.3">
      <c r="B49" s="148"/>
      <c r="C49" s="148"/>
      <c r="D49" s="148"/>
      <c r="E49" s="148"/>
    </row>
    <row r="50" spans="2:5" s="150" customFormat="1" x14ac:dyDescent="0.3">
      <c r="B50" s="148"/>
      <c r="C50" s="148"/>
      <c r="D50" s="148"/>
      <c r="E50" s="148"/>
    </row>
    <row r="51" spans="2:5" s="150" customFormat="1" x14ac:dyDescent="0.3">
      <c r="B51" s="148"/>
      <c r="C51" s="148"/>
      <c r="D51" s="148"/>
      <c r="E51" s="148"/>
    </row>
  </sheetData>
  <dataConsolidate/>
  <customSheetViews>
    <customSheetView guid="{FE77BB71-5BF9-4AB3-8CB7-40822B8D7754}">
      <pageMargins left="0.45" right="0.45" top="0.5" bottom="0.5" header="0.3" footer="0.05"/>
      <pageSetup scale="80" fitToHeight="2" orientation="landscape" r:id="rId1"/>
      <headerFooter>
        <oddFooter>&amp;R&amp;P</oddFooter>
      </headerFooter>
    </customSheetView>
    <customSheetView guid="{314EE3D1-E070-4CC7-AC0A-800D99D32560}">
      <pageMargins left="0.45" right="0.45" top="0.5" bottom="0.5" header="0.3" footer="0.05"/>
      <pageSetup scale="80" fitToHeight="2" orientation="landscape" r:id="rId2"/>
      <headerFooter>
        <oddFooter>&amp;R&amp;P</oddFooter>
      </headerFooter>
    </customSheetView>
  </customSheetViews>
  <mergeCells count="18">
    <mergeCell ref="B11:C11"/>
    <mergeCell ref="B1:E1"/>
    <mergeCell ref="B3:E3"/>
    <mergeCell ref="B4:C4"/>
    <mergeCell ref="B5:C5"/>
    <mergeCell ref="B6:C6"/>
    <mergeCell ref="B7:C7"/>
    <mergeCell ref="B8:C8"/>
    <mergeCell ref="B9:C9"/>
    <mergeCell ref="B10:C10"/>
    <mergeCell ref="B20:D20"/>
    <mergeCell ref="B17:C17"/>
    <mergeCell ref="B19:D19"/>
    <mergeCell ref="B12:C12"/>
    <mergeCell ref="B13:C13"/>
    <mergeCell ref="B14:C14"/>
    <mergeCell ref="B15:C15"/>
    <mergeCell ref="B16:C16"/>
  </mergeCells>
  <dataValidations count="1">
    <dataValidation allowBlank="1" showErrorMessage="1" sqref="B21:D1048576 B19:B20 A1:A1048576 E1:XFD1048576 B1:D18"/>
  </dataValidations>
  <pageMargins left="0.45" right="0.45" top="0.5" bottom="0.5" header="0.3" footer="0.05"/>
  <pageSetup scale="80" fitToHeight="2" orientation="landscape" r:id="rId3"/>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86"/>
  <sheetViews>
    <sheetView showGridLines="0" zoomScale="90" zoomScaleNormal="90" workbookViewId="0">
      <pane ySplit="13" topLeftCell="A14" activePane="bottomLeft" state="frozen"/>
      <selection pane="bottomLeft" activeCell="A11" sqref="A11"/>
    </sheetView>
  </sheetViews>
  <sheetFormatPr defaultColWidth="8.6640625" defaultRowHeight="13.2" x14ac:dyDescent="0.25"/>
  <cols>
    <col min="1" max="1" width="15.6640625" style="103" bestFit="1" customWidth="1"/>
    <col min="2" max="2" width="43.6640625" style="21" bestFit="1" customWidth="1"/>
    <col min="3" max="3" width="11.88671875" style="22" bestFit="1" customWidth="1"/>
    <col min="4" max="4" width="17.5546875" style="22" bestFit="1" customWidth="1"/>
    <col min="5" max="5" width="12.109375" style="3" bestFit="1" customWidth="1"/>
    <col min="6" max="6" width="10.6640625" style="20" bestFit="1" customWidth="1"/>
    <col min="7" max="7" width="12.44140625" style="3" customWidth="1"/>
    <col min="8" max="8" width="6.44140625" style="3" customWidth="1"/>
    <col min="9" max="9" width="20.109375" style="2" customWidth="1"/>
    <col min="10" max="10" width="14.44140625" style="2" customWidth="1"/>
    <col min="11" max="16384" width="8.6640625" style="3"/>
  </cols>
  <sheetData>
    <row r="1" spans="1:10" x14ac:dyDescent="0.25">
      <c r="A1" s="277" t="s">
        <v>71</v>
      </c>
      <c r="B1" s="277"/>
      <c r="C1" s="277"/>
      <c r="D1" s="277"/>
      <c r="E1" s="277"/>
      <c r="F1" s="277"/>
      <c r="G1" s="1"/>
      <c r="H1" s="1"/>
    </row>
    <row r="2" spans="1:10" s="10" customFormat="1" ht="39.6" x14ac:dyDescent="0.25">
      <c r="A2" s="101" t="s">
        <v>72</v>
      </c>
      <c r="B2" s="4" t="s">
        <v>73</v>
      </c>
      <c r="C2" s="5" t="s">
        <v>0</v>
      </c>
      <c r="D2" s="5" t="s">
        <v>74</v>
      </c>
      <c r="E2" s="5" t="s">
        <v>75</v>
      </c>
      <c r="F2" s="6" t="s">
        <v>76</v>
      </c>
      <c r="G2" s="7" t="s">
        <v>77</v>
      </c>
      <c r="H2" s="8"/>
      <c r="I2" s="9" t="s">
        <v>78</v>
      </c>
      <c r="J2" s="9" t="s">
        <v>79</v>
      </c>
    </row>
    <row r="3" spans="1:10" ht="12.75" customHeight="1" x14ac:dyDescent="0.3">
      <c r="A3" s="160" t="s">
        <v>7</v>
      </c>
      <c r="B3" s="160" t="s">
        <v>8</v>
      </c>
      <c r="C3" s="11">
        <v>15</v>
      </c>
      <c r="D3" s="12">
        <v>13</v>
      </c>
      <c r="E3" s="162">
        <f t="shared" ref="E3:E34" si="0">D3/C3</f>
        <v>0.8666666666666667</v>
      </c>
      <c r="F3" s="162">
        <v>0.15</v>
      </c>
      <c r="G3" s="13"/>
      <c r="H3" s="14"/>
      <c r="I3" s="15" t="s">
        <v>80</v>
      </c>
      <c r="J3" s="16">
        <v>0.05</v>
      </c>
    </row>
    <row r="4" spans="1:10" ht="12.75" customHeight="1" x14ac:dyDescent="0.3">
      <c r="A4" s="160" t="s">
        <v>39</v>
      </c>
      <c r="B4" s="160" t="s">
        <v>40</v>
      </c>
      <c r="C4" s="11">
        <v>6</v>
      </c>
      <c r="D4" s="12">
        <v>5</v>
      </c>
      <c r="E4" s="162">
        <f t="shared" si="0"/>
        <v>0.83333333333333337</v>
      </c>
      <c r="F4" s="162">
        <v>0.15</v>
      </c>
      <c r="G4" s="13"/>
      <c r="H4" s="14"/>
      <c r="I4" s="15" t="s">
        <v>81</v>
      </c>
      <c r="J4" s="16">
        <v>0.06</v>
      </c>
    </row>
    <row r="5" spans="1:10" ht="14.4" x14ac:dyDescent="0.3">
      <c r="A5" s="160" t="s">
        <v>11</v>
      </c>
      <c r="B5" s="160" t="s">
        <v>12</v>
      </c>
      <c r="C5" s="11">
        <v>7</v>
      </c>
      <c r="D5" s="12">
        <v>6</v>
      </c>
      <c r="E5" s="162">
        <f t="shared" si="0"/>
        <v>0.8571428571428571</v>
      </c>
      <c r="F5" s="162">
        <v>0.15</v>
      </c>
      <c r="G5" s="17"/>
      <c r="I5" s="15" t="s">
        <v>82</v>
      </c>
      <c r="J5" s="16">
        <v>7.0000000000000007E-2</v>
      </c>
    </row>
    <row r="6" spans="1:10" ht="12.75" customHeight="1" x14ac:dyDescent="0.3">
      <c r="A6" s="160" t="s">
        <v>9</v>
      </c>
      <c r="B6" s="160" t="s">
        <v>10</v>
      </c>
      <c r="C6" s="11">
        <v>10</v>
      </c>
      <c r="D6" s="12">
        <v>9</v>
      </c>
      <c r="E6" s="162">
        <f t="shared" si="0"/>
        <v>0.9</v>
      </c>
      <c r="F6" s="162">
        <v>0.15</v>
      </c>
      <c r="G6" s="18"/>
      <c r="H6" s="14"/>
      <c r="I6" s="15" t="s">
        <v>83</v>
      </c>
      <c r="J6" s="16">
        <v>0.08</v>
      </c>
    </row>
    <row r="7" spans="1:10" ht="12.75" customHeight="1" x14ac:dyDescent="0.3">
      <c r="A7" s="161" t="s">
        <v>387</v>
      </c>
      <c r="B7" s="161" t="s">
        <v>388</v>
      </c>
      <c r="C7" s="11">
        <v>2</v>
      </c>
      <c r="D7" s="12">
        <v>0</v>
      </c>
      <c r="E7" s="162">
        <f t="shared" si="0"/>
        <v>0</v>
      </c>
      <c r="F7" s="162">
        <v>0.05</v>
      </c>
      <c r="G7" s="13"/>
      <c r="H7" s="14"/>
      <c r="I7" s="15" t="s">
        <v>84</v>
      </c>
      <c r="J7" s="16">
        <v>0.09</v>
      </c>
    </row>
    <row r="8" spans="1:10" ht="12.75" customHeight="1" x14ac:dyDescent="0.3">
      <c r="A8" s="161" t="s">
        <v>389</v>
      </c>
      <c r="B8" s="161" t="s">
        <v>390</v>
      </c>
      <c r="C8" s="11">
        <v>6</v>
      </c>
      <c r="D8" s="12">
        <v>0</v>
      </c>
      <c r="E8" s="162">
        <f t="shared" si="0"/>
        <v>0</v>
      </c>
      <c r="F8" s="162">
        <v>0.05</v>
      </c>
      <c r="G8" s="13"/>
      <c r="H8" s="14"/>
      <c r="I8" s="15" t="s">
        <v>85</v>
      </c>
      <c r="J8" s="16">
        <v>0.1</v>
      </c>
    </row>
    <row r="9" spans="1:10" ht="12.75" customHeight="1" x14ac:dyDescent="0.3">
      <c r="A9" s="161" t="s">
        <v>357</v>
      </c>
      <c r="B9" s="161" t="s">
        <v>358</v>
      </c>
      <c r="C9" s="11">
        <v>2</v>
      </c>
      <c r="D9" s="12">
        <v>1</v>
      </c>
      <c r="E9" s="162">
        <f t="shared" si="0"/>
        <v>0.5</v>
      </c>
      <c r="F9" s="162">
        <v>0.1</v>
      </c>
      <c r="G9" s="13"/>
      <c r="H9" s="14"/>
      <c r="I9" s="15" t="s">
        <v>86</v>
      </c>
      <c r="J9" s="16">
        <v>0.11</v>
      </c>
    </row>
    <row r="10" spans="1:10" ht="12.75" customHeight="1" x14ac:dyDescent="0.3">
      <c r="A10" s="161" t="s">
        <v>391</v>
      </c>
      <c r="B10" s="161" t="s">
        <v>392</v>
      </c>
      <c r="C10" s="11">
        <v>2</v>
      </c>
      <c r="D10" s="12">
        <v>0</v>
      </c>
      <c r="E10" s="162">
        <f t="shared" si="0"/>
        <v>0</v>
      </c>
      <c r="F10" s="162">
        <v>0.05</v>
      </c>
      <c r="G10" s="13"/>
      <c r="H10" s="14"/>
      <c r="I10" s="15" t="s">
        <v>87</v>
      </c>
      <c r="J10" s="16">
        <v>0.12</v>
      </c>
    </row>
    <row r="11" spans="1:10" ht="12.75" customHeight="1" x14ac:dyDescent="0.3">
      <c r="A11" s="160" t="s">
        <v>25</v>
      </c>
      <c r="B11" s="160" t="s">
        <v>26</v>
      </c>
      <c r="C11" s="11">
        <v>56</v>
      </c>
      <c r="D11" s="12">
        <v>35</v>
      </c>
      <c r="E11" s="162">
        <f t="shared" si="0"/>
        <v>0.625</v>
      </c>
      <c r="F11" s="162">
        <v>0.12</v>
      </c>
      <c r="G11" s="13"/>
      <c r="H11" s="14"/>
      <c r="I11" s="15" t="s">
        <v>88</v>
      </c>
      <c r="J11" s="16">
        <v>0.13</v>
      </c>
    </row>
    <row r="12" spans="1:10" ht="12.75" customHeight="1" x14ac:dyDescent="0.3">
      <c r="A12" s="161" t="s">
        <v>359</v>
      </c>
      <c r="B12" s="161" t="s">
        <v>360</v>
      </c>
      <c r="C12" s="11">
        <v>5</v>
      </c>
      <c r="D12" s="12">
        <v>1</v>
      </c>
      <c r="E12" s="162">
        <f t="shared" si="0"/>
        <v>0.2</v>
      </c>
      <c r="F12" s="162">
        <v>0.05</v>
      </c>
      <c r="G12" s="17"/>
      <c r="H12" s="14"/>
      <c r="I12" s="15" t="s">
        <v>89</v>
      </c>
      <c r="J12" s="16">
        <v>0.14000000000000001</v>
      </c>
    </row>
    <row r="13" spans="1:10" ht="12.75" customHeight="1" x14ac:dyDescent="0.3">
      <c r="A13" s="161" t="s">
        <v>307</v>
      </c>
      <c r="B13" s="161" t="s">
        <v>308</v>
      </c>
      <c r="C13" s="11">
        <v>2</v>
      </c>
      <c r="D13" s="12">
        <v>0</v>
      </c>
      <c r="E13" s="162">
        <f t="shared" si="0"/>
        <v>0</v>
      </c>
      <c r="F13" s="162">
        <v>0.05</v>
      </c>
      <c r="G13" s="13"/>
      <c r="H13" s="14"/>
      <c r="I13" s="15" t="s">
        <v>90</v>
      </c>
      <c r="J13" s="16">
        <v>0.15</v>
      </c>
    </row>
    <row r="14" spans="1:10" ht="12.75" customHeight="1" x14ac:dyDescent="0.3">
      <c r="A14" s="160" t="s">
        <v>35</v>
      </c>
      <c r="B14" s="160" t="s">
        <v>36</v>
      </c>
      <c r="C14" s="11">
        <v>3</v>
      </c>
      <c r="D14" s="12">
        <v>3</v>
      </c>
      <c r="E14" s="162">
        <f t="shared" si="0"/>
        <v>1</v>
      </c>
      <c r="F14" s="162">
        <v>0.15</v>
      </c>
      <c r="G14" s="13"/>
      <c r="H14" s="14"/>
    </row>
    <row r="15" spans="1:10" ht="14.4" x14ac:dyDescent="0.3">
      <c r="A15" s="160" t="s">
        <v>60</v>
      </c>
      <c r="B15" s="160" t="s">
        <v>61</v>
      </c>
      <c r="C15" s="11">
        <v>8</v>
      </c>
      <c r="D15" s="12">
        <v>4</v>
      </c>
      <c r="E15" s="162">
        <f t="shared" si="0"/>
        <v>0.5</v>
      </c>
      <c r="F15" s="162">
        <v>0.1</v>
      </c>
      <c r="G15" s="13"/>
      <c r="H15" s="14"/>
    </row>
    <row r="16" spans="1:10" ht="14.4" x14ac:dyDescent="0.3">
      <c r="A16" s="161" t="s">
        <v>361</v>
      </c>
      <c r="B16" s="161" t="s">
        <v>362</v>
      </c>
      <c r="C16" s="11">
        <v>1</v>
      </c>
      <c r="D16" s="12">
        <v>1</v>
      </c>
      <c r="E16" s="162">
        <f t="shared" si="0"/>
        <v>1</v>
      </c>
      <c r="F16" s="162">
        <v>0.15</v>
      </c>
      <c r="G16" s="13"/>
      <c r="H16" s="14"/>
    </row>
    <row r="17" spans="1:8" ht="14.4" x14ac:dyDescent="0.3">
      <c r="A17" s="161" t="s">
        <v>309</v>
      </c>
      <c r="B17" s="161" t="s">
        <v>310</v>
      </c>
      <c r="C17" s="11">
        <v>3</v>
      </c>
      <c r="D17" s="12">
        <v>1</v>
      </c>
      <c r="E17" s="162">
        <f t="shared" si="0"/>
        <v>0.33333333333333331</v>
      </c>
      <c r="F17" s="162">
        <v>0.06</v>
      </c>
      <c r="G17" s="13"/>
      <c r="H17" s="14"/>
    </row>
    <row r="18" spans="1:8" ht="14.4" x14ac:dyDescent="0.3">
      <c r="A18" s="161" t="s">
        <v>311</v>
      </c>
      <c r="B18" s="161" t="s">
        <v>312</v>
      </c>
      <c r="C18" s="11">
        <v>3</v>
      </c>
      <c r="D18" s="12">
        <v>1</v>
      </c>
      <c r="E18" s="162">
        <f t="shared" si="0"/>
        <v>0.33333333333333331</v>
      </c>
      <c r="F18" s="162">
        <v>0.06</v>
      </c>
      <c r="G18" s="13"/>
    </row>
    <row r="19" spans="1:8" ht="14.4" x14ac:dyDescent="0.3">
      <c r="A19" s="161" t="s">
        <v>313</v>
      </c>
      <c r="B19" s="161" t="s">
        <v>314</v>
      </c>
      <c r="C19" s="11">
        <v>5</v>
      </c>
      <c r="D19" s="12">
        <v>0</v>
      </c>
      <c r="E19" s="162">
        <f t="shared" si="0"/>
        <v>0</v>
      </c>
      <c r="F19" s="162">
        <v>0.05</v>
      </c>
      <c r="G19" s="13"/>
      <c r="H19" s="14"/>
    </row>
    <row r="20" spans="1:8" ht="14.4" x14ac:dyDescent="0.3">
      <c r="A20" s="160" t="s">
        <v>19</v>
      </c>
      <c r="B20" s="160" t="s">
        <v>20</v>
      </c>
      <c r="C20" s="11">
        <v>6</v>
      </c>
      <c r="D20" s="12">
        <v>2</v>
      </c>
      <c r="E20" s="162">
        <f t="shared" si="0"/>
        <v>0.33333333333333331</v>
      </c>
      <c r="F20" s="162">
        <v>0.06</v>
      </c>
      <c r="G20" s="13"/>
      <c r="H20" s="14"/>
    </row>
    <row r="21" spans="1:8" ht="14.4" x14ac:dyDescent="0.3">
      <c r="A21" s="161" t="s">
        <v>315</v>
      </c>
      <c r="B21" s="161" t="s">
        <v>316</v>
      </c>
      <c r="C21" s="11">
        <v>5</v>
      </c>
      <c r="D21" s="12">
        <v>2</v>
      </c>
      <c r="E21" s="162">
        <f t="shared" si="0"/>
        <v>0.4</v>
      </c>
      <c r="F21" s="162">
        <v>0.08</v>
      </c>
      <c r="G21" s="13"/>
      <c r="H21" s="14"/>
    </row>
    <row r="22" spans="1:8" ht="14.4" x14ac:dyDescent="0.3">
      <c r="A22" s="160" t="s">
        <v>13</v>
      </c>
      <c r="B22" s="160" t="s">
        <v>14</v>
      </c>
      <c r="C22" s="11">
        <v>6</v>
      </c>
      <c r="D22" s="12">
        <v>4</v>
      </c>
      <c r="E22" s="162">
        <f t="shared" si="0"/>
        <v>0.66666666666666663</v>
      </c>
      <c r="F22" s="162">
        <v>0.13</v>
      </c>
      <c r="G22" s="13"/>
      <c r="H22" s="14"/>
    </row>
    <row r="23" spans="1:8" ht="14.4" x14ac:dyDescent="0.3">
      <c r="A23" s="160" t="s">
        <v>55</v>
      </c>
      <c r="B23" s="160" t="s">
        <v>91</v>
      </c>
      <c r="C23" s="11">
        <v>14</v>
      </c>
      <c r="D23" s="12">
        <v>8</v>
      </c>
      <c r="E23" s="162">
        <f t="shared" si="0"/>
        <v>0.5714285714285714</v>
      </c>
      <c r="F23" s="162">
        <v>0.11</v>
      </c>
      <c r="G23" s="13"/>
      <c r="H23" s="14"/>
    </row>
    <row r="24" spans="1:8" ht="14.4" x14ac:dyDescent="0.3">
      <c r="A24" s="161" t="s">
        <v>393</v>
      </c>
      <c r="B24" s="161" t="s">
        <v>394</v>
      </c>
      <c r="C24" s="11">
        <v>2</v>
      </c>
      <c r="D24" s="12">
        <v>0</v>
      </c>
      <c r="E24" s="162">
        <f t="shared" si="0"/>
        <v>0</v>
      </c>
      <c r="F24" s="162">
        <v>0.05</v>
      </c>
      <c r="G24" s="13"/>
      <c r="H24" s="14"/>
    </row>
    <row r="25" spans="1:8" ht="14.4" x14ac:dyDescent="0.3">
      <c r="A25" s="160" t="s">
        <v>17</v>
      </c>
      <c r="B25" s="160" t="s">
        <v>18</v>
      </c>
      <c r="C25" s="11">
        <v>11</v>
      </c>
      <c r="D25" s="12">
        <v>11</v>
      </c>
      <c r="E25" s="162">
        <f t="shared" si="0"/>
        <v>1</v>
      </c>
      <c r="F25" s="162">
        <v>0.15</v>
      </c>
      <c r="G25" s="13"/>
      <c r="H25" s="14"/>
    </row>
    <row r="26" spans="1:8" ht="14.4" x14ac:dyDescent="0.3">
      <c r="A26" s="160" t="s">
        <v>62</v>
      </c>
      <c r="B26" s="160" t="s">
        <v>63</v>
      </c>
      <c r="C26" s="11">
        <v>2</v>
      </c>
      <c r="D26" s="12">
        <v>1</v>
      </c>
      <c r="E26" s="162">
        <f t="shared" si="0"/>
        <v>0.5</v>
      </c>
      <c r="F26" s="162">
        <v>0.1</v>
      </c>
      <c r="G26" s="13"/>
      <c r="H26" s="14"/>
    </row>
    <row r="27" spans="1:8" ht="14.4" x14ac:dyDescent="0.3">
      <c r="A27" s="161" t="s">
        <v>363</v>
      </c>
      <c r="B27" s="161" t="s">
        <v>364</v>
      </c>
      <c r="C27" s="11">
        <v>1</v>
      </c>
      <c r="D27" s="12">
        <v>1</v>
      </c>
      <c r="E27" s="162">
        <f t="shared" si="0"/>
        <v>1</v>
      </c>
      <c r="F27" s="162">
        <v>0.15</v>
      </c>
      <c r="G27" s="13"/>
      <c r="H27" s="14"/>
    </row>
    <row r="28" spans="1:8" ht="14.4" x14ac:dyDescent="0.3">
      <c r="A28" s="161" t="s">
        <v>317</v>
      </c>
      <c r="B28" s="161" t="s">
        <v>318</v>
      </c>
      <c r="C28" s="11">
        <v>6</v>
      </c>
      <c r="D28" s="12">
        <v>1</v>
      </c>
      <c r="E28" s="162">
        <f t="shared" si="0"/>
        <v>0.16666666666666666</v>
      </c>
      <c r="F28" s="162">
        <v>0.05</v>
      </c>
      <c r="G28" s="13"/>
      <c r="H28" s="14"/>
    </row>
    <row r="29" spans="1:8" ht="14.4" x14ac:dyDescent="0.3">
      <c r="A29" s="160" t="s">
        <v>47</v>
      </c>
      <c r="B29" s="160" t="s">
        <v>48</v>
      </c>
      <c r="C29" s="11">
        <v>4</v>
      </c>
      <c r="D29" s="12">
        <v>3</v>
      </c>
      <c r="E29" s="162">
        <f t="shared" si="0"/>
        <v>0.75</v>
      </c>
      <c r="F29" s="162">
        <v>0.15</v>
      </c>
      <c r="G29" s="13"/>
      <c r="H29" s="14"/>
    </row>
    <row r="30" spans="1:8" ht="14.4" x14ac:dyDescent="0.3">
      <c r="A30" s="161" t="s">
        <v>365</v>
      </c>
      <c r="B30" s="161" t="s">
        <v>366</v>
      </c>
      <c r="C30" s="11">
        <v>1</v>
      </c>
      <c r="D30" s="12">
        <v>1</v>
      </c>
      <c r="E30" s="162">
        <f t="shared" si="0"/>
        <v>1</v>
      </c>
      <c r="F30" s="162">
        <v>0.15</v>
      </c>
      <c r="G30" s="13"/>
      <c r="H30" s="14"/>
    </row>
    <row r="31" spans="1:8" ht="14.4" x14ac:dyDescent="0.3">
      <c r="A31" s="161" t="s">
        <v>367</v>
      </c>
      <c r="B31" s="161" t="s">
        <v>368</v>
      </c>
      <c r="C31" s="11">
        <v>5</v>
      </c>
      <c r="D31" s="12">
        <v>1</v>
      </c>
      <c r="E31" s="162">
        <f t="shared" si="0"/>
        <v>0.2</v>
      </c>
      <c r="F31" s="162">
        <v>0.05</v>
      </c>
      <c r="G31" s="13"/>
      <c r="H31" s="14"/>
    </row>
    <row r="32" spans="1:8" ht="14.4" x14ac:dyDescent="0.3">
      <c r="A32" s="161" t="s">
        <v>335</v>
      </c>
      <c r="B32" s="161" t="s">
        <v>336</v>
      </c>
      <c r="C32" s="11">
        <v>1</v>
      </c>
      <c r="D32" s="12">
        <v>0</v>
      </c>
      <c r="E32" s="162">
        <f t="shared" si="0"/>
        <v>0</v>
      </c>
      <c r="F32" s="162">
        <v>0.05</v>
      </c>
      <c r="G32" s="17"/>
      <c r="H32" s="14"/>
    </row>
    <row r="33" spans="1:8" ht="14.4" x14ac:dyDescent="0.3">
      <c r="A33" s="160" t="s">
        <v>31</v>
      </c>
      <c r="B33" s="160" t="s">
        <v>32</v>
      </c>
      <c r="C33" s="11">
        <v>6</v>
      </c>
      <c r="D33" s="12">
        <v>4</v>
      </c>
      <c r="E33" s="162">
        <f t="shared" si="0"/>
        <v>0.66666666666666663</v>
      </c>
      <c r="F33" s="162">
        <v>0.13</v>
      </c>
      <c r="G33" s="13"/>
      <c r="H33" s="14"/>
    </row>
    <row r="34" spans="1:8" ht="14.4" x14ac:dyDescent="0.3">
      <c r="A34" s="161" t="s">
        <v>319</v>
      </c>
      <c r="B34" s="161" t="s">
        <v>320</v>
      </c>
      <c r="C34" s="11">
        <v>3</v>
      </c>
      <c r="D34" s="12">
        <v>1</v>
      </c>
      <c r="E34" s="162">
        <f t="shared" si="0"/>
        <v>0.33333333333333331</v>
      </c>
      <c r="F34" s="162">
        <v>0.06</v>
      </c>
      <c r="G34" s="13"/>
      <c r="H34" s="14"/>
    </row>
    <row r="35" spans="1:8" ht="14.4" x14ac:dyDescent="0.3">
      <c r="A35" s="161" t="s">
        <v>321</v>
      </c>
      <c r="B35" s="161" t="s">
        <v>322</v>
      </c>
      <c r="C35" s="11">
        <v>3</v>
      </c>
      <c r="D35" s="12">
        <v>1</v>
      </c>
      <c r="E35" s="162">
        <f t="shared" ref="E35:E66" si="1">D35/C35</f>
        <v>0.33333333333333331</v>
      </c>
      <c r="F35" s="162">
        <v>0.06</v>
      </c>
      <c r="G35" s="13"/>
      <c r="H35" s="14"/>
    </row>
    <row r="36" spans="1:8" ht="14.4" x14ac:dyDescent="0.3">
      <c r="A36" s="161" t="s">
        <v>369</v>
      </c>
      <c r="B36" s="161" t="s">
        <v>370</v>
      </c>
      <c r="C36" s="11">
        <v>1</v>
      </c>
      <c r="D36" s="12">
        <v>1</v>
      </c>
      <c r="E36" s="162">
        <f t="shared" si="1"/>
        <v>1</v>
      </c>
      <c r="F36" s="162">
        <v>0.15</v>
      </c>
      <c r="G36" s="13"/>
      <c r="H36" s="14"/>
    </row>
    <row r="37" spans="1:8" ht="14.4" x14ac:dyDescent="0.3">
      <c r="A37" s="160" t="s">
        <v>64</v>
      </c>
      <c r="B37" s="160" t="s">
        <v>65</v>
      </c>
      <c r="C37" s="11">
        <v>2</v>
      </c>
      <c r="D37" s="12">
        <v>1</v>
      </c>
      <c r="E37" s="162">
        <f t="shared" si="1"/>
        <v>0.5</v>
      </c>
      <c r="F37" s="162">
        <v>0.1</v>
      </c>
      <c r="G37" s="13"/>
      <c r="H37" s="14"/>
    </row>
    <row r="38" spans="1:8" ht="14.4" x14ac:dyDescent="0.3">
      <c r="A38" s="161" t="s">
        <v>395</v>
      </c>
      <c r="B38" s="161" t="s">
        <v>396</v>
      </c>
      <c r="C38" s="11">
        <v>2</v>
      </c>
      <c r="D38" s="12">
        <v>0</v>
      </c>
      <c r="E38" s="162">
        <f t="shared" si="1"/>
        <v>0</v>
      </c>
      <c r="F38" s="162">
        <v>0.05</v>
      </c>
      <c r="G38" s="13"/>
      <c r="H38" s="14"/>
    </row>
    <row r="39" spans="1:8" ht="14.4" x14ac:dyDescent="0.3">
      <c r="A39" s="160" t="s">
        <v>51</v>
      </c>
      <c r="B39" s="160" t="s">
        <v>52</v>
      </c>
      <c r="C39" s="11">
        <v>3</v>
      </c>
      <c r="D39" s="12">
        <v>3</v>
      </c>
      <c r="E39" s="162">
        <f t="shared" si="1"/>
        <v>1</v>
      </c>
      <c r="F39" s="162">
        <v>0.15</v>
      </c>
      <c r="G39" s="13"/>
      <c r="H39" s="14"/>
    </row>
    <row r="40" spans="1:8" ht="14.4" x14ac:dyDescent="0.3">
      <c r="A40" s="161" t="s">
        <v>397</v>
      </c>
      <c r="B40" s="161" t="s">
        <v>398</v>
      </c>
      <c r="C40" s="11">
        <v>2</v>
      </c>
      <c r="D40" s="12">
        <v>0</v>
      </c>
      <c r="E40" s="162">
        <f t="shared" si="1"/>
        <v>0</v>
      </c>
      <c r="F40" s="162">
        <v>0.05</v>
      </c>
      <c r="G40" s="13"/>
      <c r="H40" s="14"/>
    </row>
    <row r="41" spans="1:8" ht="14.4" x14ac:dyDescent="0.3">
      <c r="A41" s="160" t="s">
        <v>41</v>
      </c>
      <c r="B41" s="160" t="s">
        <v>42</v>
      </c>
      <c r="C41" s="11">
        <v>10</v>
      </c>
      <c r="D41" s="12">
        <v>7</v>
      </c>
      <c r="E41" s="162">
        <f t="shared" si="1"/>
        <v>0.7</v>
      </c>
      <c r="F41" s="162">
        <v>0.14000000000000001</v>
      </c>
      <c r="G41" s="13"/>
      <c r="H41" s="14"/>
    </row>
    <row r="42" spans="1:8" ht="14.4" x14ac:dyDescent="0.3">
      <c r="A42" s="161" t="s">
        <v>371</v>
      </c>
      <c r="B42" s="161" t="s">
        <v>372</v>
      </c>
      <c r="C42" s="11">
        <v>1</v>
      </c>
      <c r="D42" s="12">
        <v>1</v>
      </c>
      <c r="E42" s="162">
        <f t="shared" si="1"/>
        <v>1</v>
      </c>
      <c r="F42" s="162">
        <v>0.15</v>
      </c>
      <c r="G42" s="13"/>
      <c r="H42" s="14"/>
    </row>
    <row r="43" spans="1:8" ht="14.4" x14ac:dyDescent="0.3">
      <c r="A43" s="160" t="s">
        <v>15</v>
      </c>
      <c r="B43" s="160" t="s">
        <v>16</v>
      </c>
      <c r="C43" s="11">
        <v>9</v>
      </c>
      <c r="D43" s="12">
        <v>5</v>
      </c>
      <c r="E43" s="162">
        <f t="shared" si="1"/>
        <v>0.55555555555555558</v>
      </c>
      <c r="F43" s="162">
        <v>0.11</v>
      </c>
      <c r="G43" s="13"/>
      <c r="H43" s="14"/>
    </row>
    <row r="44" spans="1:8" ht="14.4" x14ac:dyDescent="0.3">
      <c r="A44" s="161" t="s">
        <v>373</v>
      </c>
      <c r="B44" s="161" t="s">
        <v>374</v>
      </c>
      <c r="C44" s="11">
        <v>1</v>
      </c>
      <c r="D44" s="12">
        <v>1</v>
      </c>
      <c r="E44" s="162">
        <f t="shared" si="1"/>
        <v>1</v>
      </c>
      <c r="F44" s="162">
        <v>0.15</v>
      </c>
      <c r="G44" s="13"/>
      <c r="H44" s="14"/>
    </row>
    <row r="45" spans="1:8" ht="14.4" x14ac:dyDescent="0.3">
      <c r="A45" s="161" t="s">
        <v>337</v>
      </c>
      <c r="B45" s="161" t="s">
        <v>338</v>
      </c>
      <c r="C45" s="11">
        <v>4</v>
      </c>
      <c r="D45" s="12">
        <v>2</v>
      </c>
      <c r="E45" s="162">
        <f t="shared" si="1"/>
        <v>0.5</v>
      </c>
      <c r="F45" s="162">
        <v>0.1</v>
      </c>
      <c r="G45" s="13"/>
      <c r="H45" s="14"/>
    </row>
    <row r="46" spans="1:8" ht="14.4" x14ac:dyDescent="0.3">
      <c r="A46" s="160" t="s">
        <v>66</v>
      </c>
      <c r="B46" s="160" t="s">
        <v>67</v>
      </c>
      <c r="C46" s="11">
        <v>10</v>
      </c>
      <c r="D46" s="12">
        <v>4</v>
      </c>
      <c r="E46" s="162">
        <f t="shared" si="1"/>
        <v>0.4</v>
      </c>
      <c r="F46" s="162">
        <v>0.08</v>
      </c>
      <c r="G46" s="17"/>
      <c r="H46" s="14"/>
    </row>
    <row r="47" spans="1:8" ht="14.4" x14ac:dyDescent="0.3">
      <c r="A47" s="161" t="s">
        <v>339</v>
      </c>
      <c r="B47" s="161" t="s">
        <v>340</v>
      </c>
      <c r="C47" s="11">
        <v>3</v>
      </c>
      <c r="D47" s="12">
        <v>0</v>
      </c>
      <c r="E47" s="162">
        <f t="shared" si="1"/>
        <v>0</v>
      </c>
      <c r="F47" s="162">
        <v>0.05</v>
      </c>
      <c r="G47" s="13"/>
      <c r="H47" s="14"/>
    </row>
    <row r="48" spans="1:8" ht="14.4" x14ac:dyDescent="0.3">
      <c r="A48" s="161" t="s">
        <v>375</v>
      </c>
      <c r="B48" s="161" t="s">
        <v>376</v>
      </c>
      <c r="C48" s="11">
        <v>2</v>
      </c>
      <c r="D48" s="12">
        <v>2</v>
      </c>
      <c r="E48" s="162">
        <f t="shared" si="1"/>
        <v>1</v>
      </c>
      <c r="F48" s="162">
        <v>0.15</v>
      </c>
      <c r="G48" s="13"/>
      <c r="H48" s="14"/>
    </row>
    <row r="49" spans="1:8" ht="14.4" x14ac:dyDescent="0.3">
      <c r="A49" s="160" t="s">
        <v>29</v>
      </c>
      <c r="B49" s="160" t="s">
        <v>30</v>
      </c>
      <c r="C49" s="11">
        <v>5</v>
      </c>
      <c r="D49" s="12">
        <v>2</v>
      </c>
      <c r="E49" s="162">
        <f t="shared" si="1"/>
        <v>0.4</v>
      </c>
      <c r="F49" s="162">
        <v>0.08</v>
      </c>
      <c r="G49" s="17"/>
      <c r="H49" s="14"/>
    </row>
    <row r="50" spans="1:8" ht="14.4" x14ac:dyDescent="0.3">
      <c r="A50" s="161" t="s">
        <v>341</v>
      </c>
      <c r="B50" s="161" t="s">
        <v>342</v>
      </c>
      <c r="C50" s="11">
        <v>1</v>
      </c>
      <c r="D50" s="12">
        <v>1</v>
      </c>
      <c r="E50" s="162">
        <f t="shared" si="1"/>
        <v>1</v>
      </c>
      <c r="F50" s="162">
        <v>0.15</v>
      </c>
      <c r="G50" s="13"/>
      <c r="H50" s="14"/>
    </row>
    <row r="51" spans="1:8" ht="14.4" x14ac:dyDescent="0.3">
      <c r="A51" s="161" t="s">
        <v>377</v>
      </c>
      <c r="B51" s="161" t="s">
        <v>378</v>
      </c>
      <c r="C51" s="11">
        <v>2</v>
      </c>
      <c r="D51" s="12">
        <v>1</v>
      </c>
      <c r="E51" s="162">
        <f t="shared" si="1"/>
        <v>0.5</v>
      </c>
      <c r="F51" s="162">
        <v>0.1</v>
      </c>
      <c r="G51" s="13"/>
      <c r="H51" s="14"/>
    </row>
    <row r="52" spans="1:8" ht="14.4" x14ac:dyDescent="0.3">
      <c r="A52" s="161" t="s">
        <v>343</v>
      </c>
      <c r="B52" s="161" t="s">
        <v>344</v>
      </c>
      <c r="C52" s="11">
        <v>2</v>
      </c>
      <c r="D52" s="12">
        <v>0</v>
      </c>
      <c r="E52" s="162">
        <f t="shared" si="1"/>
        <v>0</v>
      </c>
      <c r="F52" s="162">
        <v>0.05</v>
      </c>
      <c r="G52" s="13"/>
      <c r="H52" s="14"/>
    </row>
    <row r="53" spans="1:8" ht="14.4" x14ac:dyDescent="0.3">
      <c r="A53" s="161" t="s">
        <v>345</v>
      </c>
      <c r="B53" s="161" t="s">
        <v>346</v>
      </c>
      <c r="C53" s="11">
        <v>2</v>
      </c>
      <c r="D53" s="12">
        <v>1</v>
      </c>
      <c r="E53" s="162">
        <f t="shared" si="1"/>
        <v>0.5</v>
      </c>
      <c r="F53" s="162">
        <v>0.1</v>
      </c>
      <c r="G53" s="13"/>
      <c r="H53" s="14"/>
    </row>
    <row r="54" spans="1:8" ht="14.4" x14ac:dyDescent="0.3">
      <c r="A54" s="160" t="s">
        <v>68</v>
      </c>
      <c r="B54" s="160" t="s">
        <v>92</v>
      </c>
      <c r="C54" s="11">
        <v>16</v>
      </c>
      <c r="D54" s="12">
        <v>10</v>
      </c>
      <c r="E54" s="162">
        <f t="shared" si="1"/>
        <v>0.625</v>
      </c>
      <c r="F54" s="162">
        <v>0.12</v>
      </c>
      <c r="G54" s="17"/>
      <c r="H54" s="14"/>
    </row>
    <row r="55" spans="1:8" ht="14.4" x14ac:dyDescent="0.3">
      <c r="A55" s="161" t="s">
        <v>323</v>
      </c>
      <c r="B55" s="161" t="s">
        <v>324</v>
      </c>
      <c r="C55" s="11">
        <v>5</v>
      </c>
      <c r="D55" s="12">
        <v>2</v>
      </c>
      <c r="E55" s="162">
        <f t="shared" si="1"/>
        <v>0.4</v>
      </c>
      <c r="F55" s="162">
        <v>0.08</v>
      </c>
      <c r="G55" s="13"/>
      <c r="H55" s="14"/>
    </row>
    <row r="56" spans="1:8" ht="14.4" x14ac:dyDescent="0.3">
      <c r="A56" s="160" t="s">
        <v>49</v>
      </c>
      <c r="B56" s="160" t="s">
        <v>50</v>
      </c>
      <c r="C56" s="11">
        <v>12</v>
      </c>
      <c r="D56" s="12">
        <v>6</v>
      </c>
      <c r="E56" s="162">
        <f t="shared" si="1"/>
        <v>0.5</v>
      </c>
      <c r="F56" s="162">
        <v>0.1</v>
      </c>
      <c r="G56" s="13"/>
      <c r="H56" s="14"/>
    </row>
    <row r="57" spans="1:8" ht="14.4" x14ac:dyDescent="0.3">
      <c r="A57" s="161" t="s">
        <v>325</v>
      </c>
      <c r="B57" s="161" t="s">
        <v>326</v>
      </c>
      <c r="C57" s="11">
        <v>11</v>
      </c>
      <c r="D57" s="11">
        <v>7</v>
      </c>
      <c r="E57" s="162">
        <f t="shared" si="1"/>
        <v>0.63636363636363635</v>
      </c>
      <c r="F57" s="162">
        <v>0.12</v>
      </c>
      <c r="G57" s="13"/>
      <c r="H57" s="14"/>
    </row>
    <row r="58" spans="1:8" ht="14.4" x14ac:dyDescent="0.3">
      <c r="A58" s="161" t="s">
        <v>379</v>
      </c>
      <c r="B58" s="161" t="s">
        <v>380</v>
      </c>
      <c r="C58" s="11">
        <v>3</v>
      </c>
      <c r="D58" s="12">
        <v>1</v>
      </c>
      <c r="E58" s="162">
        <f t="shared" si="1"/>
        <v>0.33333333333333331</v>
      </c>
      <c r="F58" s="162">
        <v>0.06</v>
      </c>
      <c r="G58" s="13"/>
      <c r="H58" s="14"/>
    </row>
    <row r="59" spans="1:8" ht="14.4" x14ac:dyDescent="0.3">
      <c r="A59" s="160" t="s">
        <v>33</v>
      </c>
      <c r="B59" s="160" t="s">
        <v>34</v>
      </c>
      <c r="C59" s="11">
        <v>2</v>
      </c>
      <c r="D59" s="12">
        <v>1</v>
      </c>
      <c r="E59" s="162">
        <f t="shared" si="1"/>
        <v>0.5</v>
      </c>
      <c r="F59" s="162">
        <v>0.1</v>
      </c>
      <c r="G59" s="13"/>
      <c r="H59" s="14"/>
    </row>
    <row r="60" spans="1:8" ht="14.4" x14ac:dyDescent="0.3">
      <c r="A60" s="161" t="s">
        <v>399</v>
      </c>
      <c r="B60" s="161" t="s">
        <v>400</v>
      </c>
      <c r="C60" s="11">
        <v>2</v>
      </c>
      <c r="D60" s="12">
        <v>0</v>
      </c>
      <c r="E60" s="162">
        <f t="shared" si="1"/>
        <v>0</v>
      </c>
      <c r="F60" s="162">
        <v>0.05</v>
      </c>
      <c r="G60" s="13"/>
      <c r="H60" s="14"/>
    </row>
    <row r="61" spans="1:8" ht="14.4" x14ac:dyDescent="0.3">
      <c r="A61" s="161" t="s">
        <v>401</v>
      </c>
      <c r="B61" s="161" t="s">
        <v>402</v>
      </c>
      <c r="C61" s="11">
        <v>3</v>
      </c>
      <c r="D61" s="12">
        <v>0</v>
      </c>
      <c r="E61" s="162">
        <f t="shared" si="1"/>
        <v>0</v>
      </c>
      <c r="F61" s="162">
        <v>0.05</v>
      </c>
      <c r="G61" s="13"/>
      <c r="H61" s="14"/>
    </row>
    <row r="62" spans="1:8" ht="14.4" x14ac:dyDescent="0.3">
      <c r="A62" s="161" t="s">
        <v>327</v>
      </c>
      <c r="B62" s="161" t="s">
        <v>328</v>
      </c>
      <c r="C62" s="11">
        <v>6</v>
      </c>
      <c r="D62" s="12">
        <v>3</v>
      </c>
      <c r="E62" s="162">
        <f t="shared" si="1"/>
        <v>0.5</v>
      </c>
      <c r="F62" s="162">
        <v>0.1</v>
      </c>
      <c r="G62" s="13"/>
      <c r="H62" s="14"/>
    </row>
    <row r="63" spans="1:8" ht="14.4" x14ac:dyDescent="0.3">
      <c r="A63" s="161" t="s">
        <v>381</v>
      </c>
      <c r="B63" s="161" t="s">
        <v>382</v>
      </c>
      <c r="C63" s="11">
        <v>3</v>
      </c>
      <c r="D63" s="12">
        <v>1</v>
      </c>
      <c r="E63" s="162">
        <f t="shared" si="1"/>
        <v>0.33333333333333331</v>
      </c>
      <c r="F63" s="162">
        <v>0.06</v>
      </c>
      <c r="G63" s="13"/>
      <c r="H63" s="14"/>
    </row>
    <row r="64" spans="1:8" ht="14.4" x14ac:dyDescent="0.3">
      <c r="A64" s="161" t="s">
        <v>347</v>
      </c>
      <c r="B64" s="161" t="s">
        <v>348</v>
      </c>
      <c r="C64" s="11">
        <v>5</v>
      </c>
      <c r="D64" s="11">
        <v>2</v>
      </c>
      <c r="E64" s="162">
        <f t="shared" si="1"/>
        <v>0.4</v>
      </c>
      <c r="F64" s="162">
        <v>0.08</v>
      </c>
      <c r="G64" s="13"/>
      <c r="H64" s="14"/>
    </row>
    <row r="65" spans="1:8" ht="14.4" x14ac:dyDescent="0.3">
      <c r="A65" s="161" t="s">
        <v>329</v>
      </c>
      <c r="B65" s="161" t="s">
        <v>330</v>
      </c>
      <c r="C65" s="11">
        <v>4</v>
      </c>
      <c r="D65" s="12">
        <v>1</v>
      </c>
      <c r="E65" s="162">
        <f t="shared" si="1"/>
        <v>0.25</v>
      </c>
      <c r="F65" s="162">
        <v>0.05</v>
      </c>
      <c r="G65" s="13"/>
      <c r="H65" s="14"/>
    </row>
    <row r="66" spans="1:8" ht="14.4" x14ac:dyDescent="0.3">
      <c r="A66" s="160" t="s">
        <v>23</v>
      </c>
      <c r="B66" s="160" t="s">
        <v>24</v>
      </c>
      <c r="C66" s="11">
        <v>7</v>
      </c>
      <c r="D66" s="12">
        <v>6</v>
      </c>
      <c r="E66" s="162">
        <f t="shared" si="1"/>
        <v>0.8571428571428571</v>
      </c>
      <c r="F66" s="162">
        <v>0.15</v>
      </c>
      <c r="G66" s="13"/>
      <c r="H66" s="14"/>
    </row>
    <row r="67" spans="1:8" ht="14.4" x14ac:dyDescent="0.3">
      <c r="A67" s="161" t="s">
        <v>349</v>
      </c>
      <c r="B67" s="161" t="s">
        <v>350</v>
      </c>
      <c r="C67" s="11">
        <v>7</v>
      </c>
      <c r="D67" s="12">
        <v>6</v>
      </c>
      <c r="E67" s="162">
        <f t="shared" ref="E67:E85" si="2">D67/C67</f>
        <v>0.8571428571428571</v>
      </c>
      <c r="F67" s="162">
        <v>0.15</v>
      </c>
      <c r="G67" s="13"/>
      <c r="H67" s="14"/>
    </row>
    <row r="68" spans="1:8" ht="14.4" x14ac:dyDescent="0.3">
      <c r="A68" s="160" t="s">
        <v>37</v>
      </c>
      <c r="B68" s="160" t="s">
        <v>38</v>
      </c>
      <c r="C68" s="11">
        <v>51</v>
      </c>
      <c r="D68" s="12">
        <v>41</v>
      </c>
      <c r="E68" s="162">
        <f t="shared" si="2"/>
        <v>0.80392156862745101</v>
      </c>
      <c r="F68" s="162">
        <v>0.15</v>
      </c>
      <c r="G68" s="13"/>
      <c r="H68" s="14"/>
    </row>
    <row r="69" spans="1:8" ht="14.4" x14ac:dyDescent="0.3">
      <c r="A69" s="161" t="s">
        <v>351</v>
      </c>
      <c r="B69" s="161" t="s">
        <v>352</v>
      </c>
      <c r="C69" s="11">
        <v>3</v>
      </c>
      <c r="D69" s="12">
        <v>2</v>
      </c>
      <c r="E69" s="162">
        <f t="shared" si="2"/>
        <v>0.66666666666666663</v>
      </c>
      <c r="F69" s="162">
        <v>0.13</v>
      </c>
      <c r="G69" s="13"/>
      <c r="H69" s="14"/>
    </row>
    <row r="70" spans="1:8" ht="14.4" x14ac:dyDescent="0.3">
      <c r="A70" s="161" t="s">
        <v>27</v>
      </c>
      <c r="B70" s="161" t="s">
        <v>28</v>
      </c>
      <c r="C70" s="11">
        <v>4</v>
      </c>
      <c r="D70" s="12">
        <v>1</v>
      </c>
      <c r="E70" s="162">
        <f t="shared" si="2"/>
        <v>0.25</v>
      </c>
      <c r="F70" s="162">
        <v>0.05</v>
      </c>
      <c r="G70" s="17"/>
      <c r="H70" s="14"/>
    </row>
    <row r="71" spans="1:8" ht="14.4" x14ac:dyDescent="0.3">
      <c r="A71" s="160" t="s">
        <v>56</v>
      </c>
      <c r="B71" s="160" t="s">
        <v>57</v>
      </c>
      <c r="C71" s="11">
        <v>17</v>
      </c>
      <c r="D71" s="12">
        <v>14</v>
      </c>
      <c r="E71" s="162">
        <f t="shared" si="2"/>
        <v>0.82352941176470584</v>
      </c>
      <c r="F71" s="162">
        <v>0.15</v>
      </c>
      <c r="G71" s="13"/>
      <c r="H71" s="14"/>
    </row>
    <row r="72" spans="1:8" ht="14.4" x14ac:dyDescent="0.3">
      <c r="A72" s="160" t="s">
        <v>21</v>
      </c>
      <c r="B72" s="160" t="s">
        <v>22</v>
      </c>
      <c r="C72" s="11">
        <v>3</v>
      </c>
      <c r="D72" s="12">
        <v>0</v>
      </c>
      <c r="E72" s="162">
        <f t="shared" si="2"/>
        <v>0</v>
      </c>
      <c r="F72" s="162">
        <v>0.05</v>
      </c>
      <c r="G72" s="13"/>
      <c r="H72" s="14"/>
    </row>
    <row r="73" spans="1:8" ht="14.4" x14ac:dyDescent="0.3">
      <c r="A73" s="161" t="s">
        <v>403</v>
      </c>
      <c r="B73" s="161" t="s">
        <v>404</v>
      </c>
      <c r="C73" s="11">
        <v>3</v>
      </c>
      <c r="D73" s="12">
        <v>0</v>
      </c>
      <c r="E73" s="162">
        <f t="shared" si="2"/>
        <v>0</v>
      </c>
      <c r="F73" s="162">
        <v>0.05</v>
      </c>
      <c r="G73" s="13"/>
      <c r="H73" s="14"/>
    </row>
    <row r="74" spans="1:8" ht="14.4" x14ac:dyDescent="0.3">
      <c r="A74" s="161" t="s">
        <v>331</v>
      </c>
      <c r="B74" s="161" t="s">
        <v>332</v>
      </c>
      <c r="C74" s="11">
        <v>3</v>
      </c>
      <c r="D74" s="12">
        <v>1</v>
      </c>
      <c r="E74" s="162">
        <f t="shared" si="2"/>
        <v>0.33333333333333331</v>
      </c>
      <c r="F74" s="162">
        <v>0.06</v>
      </c>
      <c r="G74" s="13"/>
      <c r="H74" s="14"/>
    </row>
    <row r="75" spans="1:8" ht="14.4" x14ac:dyDescent="0.3">
      <c r="A75" s="160" t="s">
        <v>45</v>
      </c>
      <c r="B75" s="160" t="s">
        <v>46</v>
      </c>
      <c r="C75" s="11">
        <v>33</v>
      </c>
      <c r="D75" s="12">
        <v>24</v>
      </c>
      <c r="E75" s="162">
        <f t="shared" si="2"/>
        <v>0.72727272727272729</v>
      </c>
      <c r="F75" s="162">
        <v>0.14000000000000001</v>
      </c>
      <c r="G75" s="13"/>
      <c r="H75" s="14"/>
    </row>
    <row r="76" spans="1:8" ht="14.4" x14ac:dyDescent="0.3">
      <c r="A76" s="160" t="s">
        <v>53</v>
      </c>
      <c r="B76" s="160" t="s">
        <v>54</v>
      </c>
      <c r="C76" s="11">
        <v>7</v>
      </c>
      <c r="D76" s="12">
        <v>2</v>
      </c>
      <c r="E76" s="162">
        <f t="shared" si="2"/>
        <v>0.2857142857142857</v>
      </c>
      <c r="F76" s="162">
        <v>0.05</v>
      </c>
      <c r="G76" s="13"/>
      <c r="H76" s="14"/>
    </row>
    <row r="77" spans="1:8" ht="14.4" x14ac:dyDescent="0.3">
      <c r="A77" s="160" t="s">
        <v>43</v>
      </c>
      <c r="B77" s="160" t="s">
        <v>44</v>
      </c>
      <c r="C77" s="11">
        <v>13</v>
      </c>
      <c r="D77" s="11">
        <v>7</v>
      </c>
      <c r="E77" s="162">
        <f t="shared" si="2"/>
        <v>0.53846153846153844</v>
      </c>
      <c r="F77" s="162">
        <v>0.1</v>
      </c>
      <c r="G77" s="13"/>
      <c r="H77" s="14"/>
    </row>
    <row r="78" spans="1:8" ht="14.4" x14ac:dyDescent="0.3">
      <c r="A78" s="161" t="s">
        <v>353</v>
      </c>
      <c r="B78" s="161" t="s">
        <v>354</v>
      </c>
      <c r="C78" s="11">
        <v>3</v>
      </c>
      <c r="D78" s="12">
        <v>2</v>
      </c>
      <c r="E78" s="162">
        <f t="shared" si="2"/>
        <v>0.66666666666666663</v>
      </c>
      <c r="F78" s="162">
        <v>0.13</v>
      </c>
      <c r="G78" s="13"/>
      <c r="H78" s="14"/>
    </row>
    <row r="79" spans="1:8" ht="14.4" x14ac:dyDescent="0.3">
      <c r="A79" s="161" t="s">
        <v>333</v>
      </c>
      <c r="B79" s="161" t="s">
        <v>334</v>
      </c>
      <c r="C79" s="11">
        <v>5</v>
      </c>
      <c r="D79" s="12">
        <v>1</v>
      </c>
      <c r="E79" s="162">
        <f t="shared" si="2"/>
        <v>0.2</v>
      </c>
      <c r="F79" s="162">
        <v>0.05</v>
      </c>
      <c r="G79" s="13"/>
      <c r="H79" s="14"/>
    </row>
    <row r="80" spans="1:8" ht="14.4" x14ac:dyDescent="0.3">
      <c r="A80" s="161" t="s">
        <v>355</v>
      </c>
      <c r="B80" s="161" t="s">
        <v>356</v>
      </c>
      <c r="C80" s="11">
        <v>6</v>
      </c>
      <c r="D80" s="12">
        <v>1</v>
      </c>
      <c r="E80" s="162">
        <f t="shared" si="2"/>
        <v>0.16666666666666666</v>
      </c>
      <c r="F80" s="162">
        <v>0.05</v>
      </c>
      <c r="G80" s="17"/>
      <c r="H80" s="14"/>
    </row>
    <row r="81" spans="1:8" ht="14.4" x14ac:dyDescent="0.3">
      <c r="A81" s="161" t="s">
        <v>405</v>
      </c>
      <c r="B81" s="161" t="s">
        <v>406</v>
      </c>
      <c r="C81" s="11">
        <v>2</v>
      </c>
      <c r="D81" s="12">
        <v>0</v>
      </c>
      <c r="E81" s="162">
        <f t="shared" si="2"/>
        <v>0</v>
      </c>
      <c r="F81" s="162">
        <v>0.05</v>
      </c>
      <c r="G81" s="13"/>
      <c r="H81" s="14"/>
    </row>
    <row r="82" spans="1:8" ht="14.4" x14ac:dyDescent="0.3">
      <c r="A82" s="161" t="s">
        <v>383</v>
      </c>
      <c r="B82" s="161" t="s">
        <v>384</v>
      </c>
      <c r="C82" s="11">
        <v>1</v>
      </c>
      <c r="D82" s="12">
        <v>1</v>
      </c>
      <c r="E82" s="162">
        <f t="shared" si="2"/>
        <v>1</v>
      </c>
      <c r="F82" s="162">
        <v>0.15</v>
      </c>
      <c r="G82" s="13"/>
      <c r="H82" s="14"/>
    </row>
    <row r="83" spans="1:8" ht="14.4" x14ac:dyDescent="0.3">
      <c r="A83" s="161" t="s">
        <v>385</v>
      </c>
      <c r="B83" s="161" t="s">
        <v>386</v>
      </c>
      <c r="C83" s="11">
        <v>1</v>
      </c>
      <c r="D83" s="12">
        <v>1</v>
      </c>
      <c r="E83" s="162">
        <f t="shared" si="2"/>
        <v>1</v>
      </c>
      <c r="F83" s="162">
        <v>0.15</v>
      </c>
      <c r="G83" s="13"/>
      <c r="H83" s="14"/>
    </row>
    <row r="84" spans="1:8" ht="14.4" x14ac:dyDescent="0.3">
      <c r="A84" s="160" t="s">
        <v>58</v>
      </c>
      <c r="B84" s="160" t="s">
        <v>59</v>
      </c>
      <c r="C84" s="11">
        <v>4</v>
      </c>
      <c r="D84" s="12">
        <v>4</v>
      </c>
      <c r="E84" s="162">
        <f t="shared" si="2"/>
        <v>1</v>
      </c>
      <c r="F84" s="162">
        <v>0.15</v>
      </c>
      <c r="G84" s="13"/>
      <c r="H84" s="14"/>
    </row>
    <row r="85" spans="1:8" ht="14.4" x14ac:dyDescent="0.3">
      <c r="A85" s="160" t="s">
        <v>69</v>
      </c>
      <c r="B85" s="160" t="s">
        <v>70</v>
      </c>
      <c r="C85" s="11">
        <v>39</v>
      </c>
      <c r="D85" s="12">
        <v>10</v>
      </c>
      <c r="E85" s="162">
        <f t="shared" si="2"/>
        <v>0.25641025641025639</v>
      </c>
      <c r="F85" s="162">
        <v>0.05</v>
      </c>
      <c r="G85" s="13"/>
      <c r="H85" s="14"/>
    </row>
    <row r="86" spans="1:8" x14ac:dyDescent="0.25">
      <c r="A86" s="102"/>
      <c r="B86" s="19"/>
      <c r="C86" s="12">
        <f>SUM(C3:C85)</f>
        <v>558</v>
      </c>
      <c r="D86" s="12">
        <f>SUM(D3:D85)</f>
        <v>311</v>
      </c>
    </row>
  </sheetData>
  <autoFilter ref="A2:G2">
    <sortState ref="A3:G86">
      <sortCondition ref="B2"/>
    </sortState>
  </autoFilter>
  <customSheetViews>
    <customSheetView guid="{FE77BB71-5BF9-4AB3-8CB7-40822B8D7754}" showGridLines="0" showAutoFilter="1" state="hidden">
      <selection activeCell="N37" sqref="N37"/>
      <pageMargins left="0.75" right="0.75" top="1" bottom="1" header="0.5" footer="0.5"/>
      <pageSetup orientation="landscape" r:id="rId1"/>
      <headerFooter alignWithMargins="0"/>
      <autoFilter ref="A2:J134"/>
    </customSheetView>
    <customSheetView guid="{314EE3D1-E070-4CC7-AC0A-800D99D32560}" showGridLines="0" showAutoFilter="1" state="hidden">
      <selection activeCell="N37" sqref="N37"/>
      <pageMargins left="0.75" right="0.75" top="1" bottom="1" header="0.5" footer="0.5"/>
      <pageSetup orientation="landscape" r:id="rId2"/>
      <headerFooter alignWithMargins="0"/>
      <autoFilter ref="A2:J134"/>
    </customSheetView>
  </customSheetViews>
  <mergeCells count="1">
    <mergeCell ref="A1:F1"/>
  </mergeCells>
  <pageMargins left="0.5" right="0.5" top="0.5" bottom="0.5" header="0.5" footer="0.5"/>
  <pageSetup scale="86" fitToHeight="2"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B8" sqref="B8"/>
    </sheetView>
  </sheetViews>
  <sheetFormatPr defaultColWidth="9.109375" defaultRowHeight="14.4" x14ac:dyDescent="0.3"/>
  <cols>
    <col min="1" max="1" width="5.5546875" style="78" customWidth="1"/>
    <col min="2" max="2" width="5.6640625" style="78" customWidth="1"/>
    <col min="3" max="3" width="150.6640625" style="143" customWidth="1"/>
    <col min="4" max="16384" width="9.109375" style="143"/>
  </cols>
  <sheetData>
    <row r="1" spans="1:29" s="144" customFormat="1" ht="18" x14ac:dyDescent="0.35">
      <c r="A1" s="134"/>
      <c r="B1" s="134"/>
      <c r="C1" s="142" t="s">
        <v>267</v>
      </c>
    </row>
    <row r="2" spans="1:29" ht="15" customHeight="1" x14ac:dyDescent="0.35">
      <c r="C2" s="75"/>
    </row>
    <row r="3" spans="1:29" s="133" customFormat="1" x14ac:dyDescent="0.3">
      <c r="A3" s="67"/>
      <c r="B3" s="149"/>
      <c r="C3" s="149" t="s">
        <v>266</v>
      </c>
      <c r="D3" s="67"/>
      <c r="E3" s="67"/>
      <c r="F3" s="67"/>
      <c r="G3" s="67"/>
      <c r="H3" s="67"/>
      <c r="I3" s="67"/>
      <c r="J3" s="67"/>
      <c r="K3" s="67"/>
      <c r="L3" s="67"/>
      <c r="M3" s="67"/>
      <c r="N3" s="67"/>
      <c r="O3" s="67"/>
      <c r="P3" s="67"/>
      <c r="Q3" s="67"/>
      <c r="R3" s="67"/>
      <c r="S3" s="67"/>
      <c r="T3" s="67"/>
      <c r="U3" s="67"/>
      <c r="V3" s="67"/>
      <c r="W3" s="67"/>
      <c r="X3" s="67"/>
      <c r="Y3" s="67"/>
      <c r="Z3" s="67"/>
      <c r="AA3" s="67"/>
      <c r="AB3" s="67"/>
      <c r="AC3" s="67"/>
    </row>
    <row r="4" spans="1:29" s="65" customFormat="1" x14ac:dyDescent="0.3">
      <c r="A4" s="67"/>
      <c r="B4" s="67"/>
      <c r="C4" s="145"/>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s="65" customFormat="1" ht="43.2" x14ac:dyDescent="0.3">
      <c r="A5" s="67"/>
      <c r="B5" s="95" t="s">
        <v>430</v>
      </c>
      <c r="C5" s="70" t="s">
        <v>268</v>
      </c>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s="65" customFormat="1" x14ac:dyDescent="0.3">
      <c r="A6" s="67"/>
      <c r="B6" s="155"/>
      <c r="C6" s="70"/>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s="133" customFormat="1" x14ac:dyDescent="0.3">
      <c r="A7" s="67"/>
      <c r="B7" s="67"/>
      <c r="C7" s="70"/>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s="133" customFormat="1" ht="28.8" x14ac:dyDescent="0.3">
      <c r="A8" s="67"/>
      <c r="B8" s="95"/>
      <c r="C8" s="70" t="s">
        <v>290</v>
      </c>
      <c r="D8" s="67"/>
      <c r="E8" s="67"/>
      <c r="F8" s="67"/>
      <c r="G8" s="67"/>
      <c r="H8" s="67"/>
      <c r="I8" s="67"/>
      <c r="J8" s="67"/>
      <c r="K8" s="67"/>
      <c r="L8" s="67"/>
      <c r="M8" s="67"/>
      <c r="N8" s="67"/>
      <c r="O8" s="67"/>
      <c r="P8" s="67"/>
      <c r="Q8" s="67"/>
      <c r="R8" s="67"/>
      <c r="S8" s="67"/>
      <c r="T8" s="67"/>
      <c r="U8" s="67"/>
      <c r="V8" s="67"/>
      <c r="W8" s="67"/>
      <c r="X8" s="67"/>
      <c r="Y8" s="67"/>
      <c r="Z8" s="67"/>
      <c r="AA8" s="67"/>
      <c r="AB8" s="67"/>
      <c r="AC8" s="67"/>
    </row>
    <row r="9" spans="1:29" s="133" customFormat="1" x14ac:dyDescent="0.3">
      <c r="A9" s="67"/>
      <c r="B9" s="67"/>
      <c r="C9" s="70"/>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1:29" s="133" customFormat="1" x14ac:dyDescent="0.3">
      <c r="A10" s="67"/>
      <c r="B10" s="67"/>
      <c r="C10" s="70"/>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row>
    <row r="11" spans="1:29" s="65" customFormat="1" ht="30" customHeight="1" x14ac:dyDescent="0.3">
      <c r="A11" s="67"/>
      <c r="B11" s="95" t="s">
        <v>430</v>
      </c>
      <c r="C11" s="70" t="s">
        <v>291</v>
      </c>
    </row>
    <row r="12" spans="1:29" s="65" customFormat="1" x14ac:dyDescent="0.3">
      <c r="A12" s="67"/>
      <c r="B12" s="67"/>
      <c r="C12" s="146"/>
    </row>
    <row r="13" spans="1:29" s="65" customFormat="1" x14ac:dyDescent="0.3">
      <c r="A13" s="67"/>
      <c r="B13" s="67"/>
      <c r="C13" s="146"/>
    </row>
    <row r="14" spans="1:29" s="65" customFormat="1" ht="30" customHeight="1" x14ac:dyDescent="0.3">
      <c r="A14" s="67"/>
      <c r="B14" s="95" t="s">
        <v>430</v>
      </c>
      <c r="C14" s="70" t="s">
        <v>292</v>
      </c>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row>
    <row r="15" spans="1:29" s="133" customFormat="1" x14ac:dyDescent="0.3">
      <c r="A15" s="67"/>
      <c r="B15" s="67"/>
      <c r="C15" s="70"/>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row>
    <row r="16" spans="1:29" s="133" customFormat="1" x14ac:dyDescent="0.3">
      <c r="A16" s="67"/>
      <c r="B16" s="67"/>
      <c r="C16" s="70"/>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row>
    <row r="17" spans="1:3" s="65" customFormat="1" ht="30" customHeight="1" x14ac:dyDescent="0.3">
      <c r="A17" s="67"/>
      <c r="B17" s="95" t="s">
        <v>430</v>
      </c>
      <c r="C17" s="70" t="s">
        <v>293</v>
      </c>
    </row>
    <row r="18" spans="1:3" s="65" customFormat="1" x14ac:dyDescent="0.3">
      <c r="A18" s="67"/>
      <c r="B18" s="67"/>
      <c r="C18" s="70"/>
    </row>
    <row r="19" spans="1:3" s="65" customFormat="1" x14ac:dyDescent="0.3">
      <c r="A19" s="67"/>
      <c r="B19" s="67"/>
      <c r="C19" s="70"/>
    </row>
    <row r="20" spans="1:3" s="65" customFormat="1" ht="30" customHeight="1" x14ac:dyDescent="0.3">
      <c r="A20" s="67"/>
      <c r="B20" s="95" t="s">
        <v>430</v>
      </c>
      <c r="C20" s="147" t="s">
        <v>294</v>
      </c>
    </row>
    <row r="21" spans="1:3" s="65" customFormat="1" x14ac:dyDescent="0.3">
      <c r="A21" s="67"/>
      <c r="B21" s="67"/>
      <c r="C21" s="147"/>
    </row>
  </sheetData>
  <customSheetViews>
    <customSheetView guid="{FE77BB71-5BF9-4AB3-8CB7-40822B8D7754}">
      <selection activeCell="C20" sqref="C20"/>
      <pageMargins left="0.45" right="0.45" top="0.5" bottom="0.5" header="0.3" footer="0.05"/>
      <pageSetup scale="80" fitToHeight="7" orientation="landscape" r:id="rId1"/>
      <headerFooter>
        <oddFooter>&amp;R&amp;P</oddFooter>
      </headerFooter>
    </customSheetView>
    <customSheetView guid="{314EE3D1-E070-4CC7-AC0A-800D99D32560}">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zoomScaleNormal="100" workbookViewId="0">
      <selection activeCell="B1" sqref="B1:E1"/>
    </sheetView>
  </sheetViews>
  <sheetFormatPr defaultColWidth="9.109375" defaultRowHeight="14.4" x14ac:dyDescent="0.3"/>
  <cols>
    <col min="1" max="1" width="5.6640625" style="43" customWidth="1"/>
    <col min="2" max="2" width="27.6640625" style="43" customWidth="1"/>
    <col min="3" max="3" width="52.109375" style="43" customWidth="1"/>
    <col min="4" max="4" width="27.88671875" style="43" customWidth="1"/>
    <col min="5" max="5" width="50" style="43" customWidth="1"/>
    <col min="6" max="16384" width="9.109375" style="43"/>
  </cols>
  <sheetData>
    <row r="1" spans="2:13" s="38" customFormat="1" ht="18.75" customHeight="1" x14ac:dyDescent="0.35">
      <c r="B1" s="208" t="s">
        <v>115</v>
      </c>
      <c r="C1" s="209"/>
      <c r="D1" s="209"/>
      <c r="E1" s="209"/>
      <c r="F1" s="24"/>
      <c r="G1" s="24"/>
      <c r="H1" s="24"/>
      <c r="I1" s="24"/>
      <c r="J1" s="24"/>
      <c r="K1" s="24"/>
      <c r="L1" s="24"/>
      <c r="M1" s="24"/>
    </row>
    <row r="2" spans="2:13" s="38" customFormat="1" ht="15.6" x14ac:dyDescent="0.3">
      <c r="B2" s="40"/>
      <c r="C2" s="41"/>
      <c r="D2" s="42"/>
      <c r="E2" s="24"/>
    </row>
    <row r="3" spans="2:13" ht="45" customHeight="1" x14ac:dyDescent="0.3">
      <c r="B3" s="210" t="s">
        <v>116</v>
      </c>
      <c r="C3" s="210"/>
      <c r="D3" s="210"/>
      <c r="E3" s="210"/>
    </row>
    <row r="5" spans="2:13" ht="30" customHeight="1" x14ac:dyDescent="0.3">
      <c r="B5" s="211" t="s">
        <v>278</v>
      </c>
      <c r="C5" s="211"/>
      <c r="D5" s="211"/>
      <c r="E5" s="211"/>
    </row>
    <row r="6" spans="2:13" x14ac:dyDescent="0.3">
      <c r="B6" s="44"/>
      <c r="D6" s="44"/>
      <c r="E6" s="45"/>
    </row>
    <row r="7" spans="2:13" x14ac:dyDescent="0.3">
      <c r="B7" s="52" t="s">
        <v>119</v>
      </c>
      <c r="C7" s="52" t="s">
        <v>120</v>
      </c>
      <c r="D7" s="52" t="s">
        <v>119</v>
      </c>
      <c r="E7" s="52" t="s">
        <v>121</v>
      </c>
    </row>
    <row r="8" spans="2:13" ht="15" customHeight="1" x14ac:dyDescent="0.3">
      <c r="B8" s="53">
        <v>42516</v>
      </c>
      <c r="C8" s="48" t="s">
        <v>464</v>
      </c>
      <c r="D8" s="54"/>
      <c r="E8" s="54"/>
    </row>
    <row r="9" spans="2:13" ht="15" customHeight="1" x14ac:dyDescent="0.3">
      <c r="B9" s="53">
        <v>42521</v>
      </c>
      <c r="C9" s="168" t="s">
        <v>464</v>
      </c>
      <c r="D9" s="54"/>
      <c r="E9" s="54"/>
    </row>
    <row r="10" spans="2:13" ht="15" customHeight="1" x14ac:dyDescent="0.3">
      <c r="B10" s="53">
        <v>42527</v>
      </c>
      <c r="C10" s="168" t="s">
        <v>464</v>
      </c>
      <c r="D10" s="54"/>
      <c r="E10" s="54"/>
    </row>
    <row r="11" spans="2:13" ht="15" customHeight="1" x14ac:dyDescent="0.3">
      <c r="B11" s="53">
        <v>42528</v>
      </c>
      <c r="C11" s="168" t="s">
        <v>464</v>
      </c>
      <c r="D11" s="54"/>
      <c r="E11" s="54"/>
    </row>
    <row r="12" spans="2:13" ht="15" customHeight="1" x14ac:dyDescent="0.3">
      <c r="B12" s="53">
        <v>42529</v>
      </c>
      <c r="C12" s="168" t="s">
        <v>464</v>
      </c>
      <c r="D12" s="54"/>
      <c r="E12" s="54"/>
    </row>
    <row r="13" spans="2:13" x14ac:dyDescent="0.3">
      <c r="D13" s="190"/>
    </row>
    <row r="14" spans="2:13" x14ac:dyDescent="0.3">
      <c r="B14" s="46" t="s">
        <v>117</v>
      </c>
      <c r="C14" s="212" t="s">
        <v>118</v>
      </c>
      <c r="D14" s="212"/>
      <c r="E14" s="47" t="s">
        <v>110</v>
      </c>
    </row>
    <row r="15" spans="2:13" ht="15" customHeight="1" x14ac:dyDescent="0.3">
      <c r="B15" s="48" t="s">
        <v>428</v>
      </c>
      <c r="C15" s="205" t="s">
        <v>439</v>
      </c>
      <c r="D15" s="205"/>
      <c r="E15" s="49"/>
    </row>
    <row r="16" spans="2:13" ht="15" customHeight="1" x14ac:dyDescent="0.3">
      <c r="B16" s="48" t="s">
        <v>431</v>
      </c>
      <c r="C16" s="205" t="s">
        <v>438</v>
      </c>
      <c r="D16" s="205"/>
      <c r="E16" s="49"/>
    </row>
    <row r="17" spans="2:5" ht="15" customHeight="1" x14ac:dyDescent="0.3">
      <c r="B17" s="48" t="s">
        <v>423</v>
      </c>
      <c r="C17" s="205" t="s">
        <v>425</v>
      </c>
      <c r="D17" s="205"/>
      <c r="E17" s="49"/>
    </row>
    <row r="18" spans="2:5" s="166" customFormat="1" ht="15" customHeight="1" x14ac:dyDescent="0.3">
      <c r="B18" s="170"/>
      <c r="C18" s="206" t="s">
        <v>452</v>
      </c>
      <c r="D18" s="207"/>
      <c r="E18" s="171"/>
    </row>
    <row r="19" spans="2:5" ht="15" customHeight="1" x14ac:dyDescent="0.3">
      <c r="B19" s="48" t="s">
        <v>432</v>
      </c>
      <c r="C19" s="205" t="s">
        <v>437</v>
      </c>
      <c r="D19" s="205"/>
      <c r="E19" s="49"/>
    </row>
    <row r="20" spans="2:5" ht="15" customHeight="1" x14ac:dyDescent="0.3">
      <c r="B20" s="48" t="s">
        <v>433</v>
      </c>
      <c r="C20" s="205" t="s">
        <v>436</v>
      </c>
      <c r="D20" s="205"/>
      <c r="E20" s="49"/>
    </row>
    <row r="21" spans="2:5" ht="15" customHeight="1" x14ac:dyDescent="0.3">
      <c r="B21" s="48" t="s">
        <v>434</v>
      </c>
      <c r="C21" s="205" t="s">
        <v>440</v>
      </c>
      <c r="D21" s="205"/>
      <c r="E21" s="49"/>
    </row>
    <row r="22" spans="2:5" ht="15" customHeight="1" x14ac:dyDescent="0.3">
      <c r="B22" s="48" t="s">
        <v>435</v>
      </c>
      <c r="C22" s="205" t="s">
        <v>441</v>
      </c>
      <c r="D22" s="205"/>
      <c r="E22" s="49"/>
    </row>
    <row r="23" spans="2:5" ht="15" customHeight="1" x14ac:dyDescent="0.3">
      <c r="B23" s="48" t="s">
        <v>442</v>
      </c>
      <c r="C23" s="205" t="s">
        <v>445</v>
      </c>
      <c r="D23" s="205"/>
      <c r="E23" s="49"/>
    </row>
    <row r="24" spans="2:5" ht="15" customHeight="1" x14ac:dyDescent="0.3">
      <c r="B24" s="48" t="s">
        <v>443</v>
      </c>
      <c r="C24" s="205" t="s">
        <v>444</v>
      </c>
      <c r="D24" s="205"/>
      <c r="E24" s="49"/>
    </row>
    <row r="25" spans="2:5" ht="15" customHeight="1" x14ac:dyDescent="0.3">
      <c r="B25" s="48" t="s">
        <v>447</v>
      </c>
      <c r="C25" s="205" t="s">
        <v>446</v>
      </c>
      <c r="D25" s="205"/>
      <c r="E25" s="49"/>
    </row>
    <row r="26" spans="2:5" ht="15" customHeight="1" x14ac:dyDescent="0.3">
      <c r="B26" s="48" t="s">
        <v>448</v>
      </c>
      <c r="C26" s="205" t="s">
        <v>449</v>
      </c>
      <c r="D26" s="205"/>
      <c r="E26" s="49"/>
    </row>
    <row r="27" spans="2:5" ht="15" customHeight="1" x14ac:dyDescent="0.3">
      <c r="B27" s="48" t="s">
        <v>450</v>
      </c>
      <c r="C27" s="205" t="s">
        <v>451</v>
      </c>
      <c r="D27" s="205"/>
      <c r="E27" s="49"/>
    </row>
    <row r="28" spans="2:5" ht="15" customHeight="1" x14ac:dyDescent="0.3">
      <c r="B28" s="48"/>
      <c r="C28" s="205"/>
      <c r="D28" s="205"/>
      <c r="E28" s="49"/>
    </row>
    <row r="29" spans="2:5" ht="15" customHeight="1" x14ac:dyDescent="0.3">
      <c r="B29" s="48"/>
      <c r="C29" s="205"/>
      <c r="D29" s="205"/>
      <c r="E29" s="49"/>
    </row>
    <row r="30" spans="2:5" ht="15" customHeight="1" x14ac:dyDescent="0.3">
      <c r="B30" s="48"/>
      <c r="C30" s="205"/>
      <c r="D30" s="205"/>
      <c r="E30" s="49"/>
    </row>
    <row r="31" spans="2:5" ht="15" customHeight="1" x14ac:dyDescent="0.3">
      <c r="B31" s="48"/>
      <c r="C31" s="205"/>
      <c r="D31" s="205"/>
      <c r="E31" s="49"/>
    </row>
    <row r="32" spans="2:5" ht="15" customHeight="1" x14ac:dyDescent="0.3">
      <c r="B32" s="48"/>
      <c r="C32" s="205"/>
      <c r="D32" s="205"/>
      <c r="E32" s="49"/>
    </row>
    <row r="33" spans="2:5" ht="15" customHeight="1" x14ac:dyDescent="0.3">
      <c r="B33" s="48"/>
      <c r="C33" s="205"/>
      <c r="D33" s="205"/>
      <c r="E33" s="49"/>
    </row>
    <row r="34" spans="2:5" ht="15" customHeight="1" x14ac:dyDescent="0.3">
      <c r="B34" s="48"/>
      <c r="C34" s="205"/>
      <c r="D34" s="205"/>
      <c r="E34" s="49"/>
    </row>
    <row r="35" spans="2:5" ht="15" customHeight="1" x14ac:dyDescent="0.3">
      <c r="B35" s="48"/>
      <c r="C35" s="205"/>
      <c r="D35" s="205"/>
      <c r="E35" s="48"/>
    </row>
    <row r="36" spans="2:5" x14ac:dyDescent="0.3">
      <c r="B36" s="50"/>
      <c r="C36" s="51"/>
      <c r="D36" s="51"/>
      <c r="E36" s="50"/>
    </row>
  </sheetData>
  <customSheetViews>
    <customSheetView guid="{FE77BB71-5BF9-4AB3-8CB7-40822B8D7754}" topLeftCell="A13">
      <pageMargins left="0.45" right="0.45" top="0.5" bottom="0.5" header="0.3" footer="0.05"/>
      <pageSetup scale="80" orientation="landscape" r:id="rId1"/>
      <headerFooter>
        <oddFooter>&amp;R&amp;P</oddFooter>
      </headerFooter>
    </customSheetView>
    <customSheetView guid="{314EE3D1-E070-4CC7-AC0A-800D99D32560}">
      <pageMargins left="0.45" right="0.45" top="0.5" bottom="0.5" header="0.3" footer="0.05"/>
      <pageSetup scale="80" orientation="landscape" r:id="rId2"/>
      <headerFooter>
        <oddFooter>&amp;R&amp;P</oddFooter>
      </headerFooter>
    </customSheetView>
  </customSheetViews>
  <mergeCells count="25">
    <mergeCell ref="C16:D16"/>
    <mergeCell ref="B1:E1"/>
    <mergeCell ref="B3:E3"/>
    <mergeCell ref="B5:E5"/>
    <mergeCell ref="C14:D14"/>
    <mergeCell ref="C15:D15"/>
    <mergeCell ref="C28:D28"/>
    <mergeCell ref="C17:D17"/>
    <mergeCell ref="C19:D19"/>
    <mergeCell ref="C20:D20"/>
    <mergeCell ref="C21:D21"/>
    <mergeCell ref="C22:D22"/>
    <mergeCell ref="C23:D23"/>
    <mergeCell ref="C24:D24"/>
    <mergeCell ref="C25:D25"/>
    <mergeCell ref="C26:D26"/>
    <mergeCell ref="C27:D27"/>
    <mergeCell ref="C18:D18"/>
    <mergeCell ref="C35:D35"/>
    <mergeCell ref="C29:D29"/>
    <mergeCell ref="C30:D30"/>
    <mergeCell ref="C31:D31"/>
    <mergeCell ref="C32:D32"/>
    <mergeCell ref="C33:D33"/>
    <mergeCell ref="C34:D34"/>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title and organization of each member of the district's DCIP planning team." sqref="D15:D17 D19:D35 C15:C35"/>
    <dataValidation allowBlank="1" showInputMessage="1" showErrorMessage="1" promptTitle="Instructions" prompt="Enter the name of each member of the district's DCIP planning team." sqref="B15:B35"/>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34"/>
  <sheetViews>
    <sheetView zoomScaleNormal="100" workbookViewId="0">
      <selection activeCell="B1" sqref="B1:M1"/>
    </sheetView>
  </sheetViews>
  <sheetFormatPr defaultColWidth="9.109375" defaultRowHeight="15.6" x14ac:dyDescent="0.3"/>
  <cols>
    <col min="1" max="1" width="5.6640625" style="39" customWidth="1"/>
    <col min="2" max="2" width="14.6640625" style="39" customWidth="1"/>
    <col min="3" max="3" width="9.88671875" style="39" customWidth="1"/>
    <col min="4" max="4" width="14.6640625" style="39" customWidth="1"/>
    <col min="5" max="5" width="9.88671875" style="39" customWidth="1"/>
    <col min="6" max="6" width="14.6640625" style="39" customWidth="1"/>
    <col min="7" max="7" width="9.88671875" style="39" customWidth="1"/>
    <col min="8" max="8" width="15.33203125" style="39" bestFit="1" customWidth="1"/>
    <col min="9" max="9" width="9.88671875" style="39" customWidth="1"/>
    <col min="10" max="10" width="14.6640625" style="39" customWidth="1"/>
    <col min="11" max="11" width="9.88671875" style="39" customWidth="1"/>
    <col min="12" max="12" width="14.6640625" style="39" customWidth="1"/>
    <col min="13" max="13" width="9.88671875" style="39" customWidth="1"/>
    <col min="14" max="16384" width="9.109375" style="39"/>
  </cols>
  <sheetData>
    <row r="1" spans="2:13" ht="18" x14ac:dyDescent="0.35">
      <c r="B1" s="208" t="s">
        <v>122</v>
      </c>
      <c r="C1" s="213"/>
      <c r="D1" s="213"/>
      <c r="E1" s="213"/>
      <c r="F1" s="214"/>
      <c r="G1" s="214"/>
      <c r="H1" s="214"/>
      <c r="I1" s="214"/>
      <c r="J1" s="214"/>
      <c r="K1" s="214"/>
      <c r="L1" s="214"/>
      <c r="M1" s="214"/>
    </row>
    <row r="2" spans="2:13" x14ac:dyDescent="0.3">
      <c r="B2" s="40"/>
      <c r="C2" s="41"/>
      <c r="D2" s="42"/>
      <c r="E2" s="24"/>
    </row>
    <row r="3" spans="2:13" x14ac:dyDescent="0.3">
      <c r="B3" s="215" t="s">
        <v>122</v>
      </c>
      <c r="C3" s="215"/>
      <c r="D3" s="215"/>
      <c r="E3" s="215"/>
      <c r="F3" s="215"/>
      <c r="G3" s="215"/>
      <c r="H3" s="215"/>
      <c r="I3" s="216"/>
      <c r="J3" s="216"/>
      <c r="K3" s="216"/>
      <c r="L3" s="216"/>
      <c r="M3" s="216"/>
    </row>
    <row r="4" spans="2:13" ht="45" customHeight="1" x14ac:dyDescent="0.3">
      <c r="B4" s="55" t="s">
        <v>123</v>
      </c>
      <c r="C4" s="56" t="s">
        <v>479</v>
      </c>
      <c r="D4" s="55" t="s">
        <v>124</v>
      </c>
      <c r="E4" s="56" t="s">
        <v>538</v>
      </c>
      <c r="F4" s="55" t="s">
        <v>125</v>
      </c>
      <c r="G4" s="56" t="s">
        <v>539</v>
      </c>
      <c r="H4" s="55" t="s">
        <v>126</v>
      </c>
      <c r="I4" s="56" t="s">
        <v>540</v>
      </c>
      <c r="J4" s="217"/>
      <c r="K4" s="218"/>
      <c r="L4" s="218"/>
      <c r="M4" s="219"/>
    </row>
    <row r="5" spans="2:13" s="58" customFormat="1" x14ac:dyDescent="0.3">
      <c r="B5" s="57"/>
      <c r="C5" s="57"/>
      <c r="D5" s="57"/>
      <c r="E5" s="57"/>
      <c r="F5" s="57"/>
      <c r="G5" s="57"/>
      <c r="H5" s="57"/>
      <c r="I5" s="57"/>
      <c r="J5" s="57"/>
      <c r="K5" s="57"/>
      <c r="L5" s="57"/>
      <c r="M5" s="57"/>
    </row>
    <row r="6" spans="2:13" x14ac:dyDescent="0.3">
      <c r="B6" s="215" t="s">
        <v>127</v>
      </c>
      <c r="C6" s="215"/>
      <c r="D6" s="215"/>
      <c r="E6" s="215"/>
      <c r="F6" s="215"/>
      <c r="G6" s="215"/>
      <c r="H6" s="215"/>
      <c r="I6" s="216"/>
      <c r="J6" s="216"/>
      <c r="K6" s="216"/>
      <c r="L6" s="216"/>
      <c r="M6" s="216"/>
    </row>
    <row r="7" spans="2:13" ht="43.2" x14ac:dyDescent="0.3">
      <c r="B7" s="55" t="s">
        <v>128</v>
      </c>
      <c r="C7" s="56" t="s">
        <v>480</v>
      </c>
      <c r="D7" s="55" t="s">
        <v>129</v>
      </c>
      <c r="E7" s="56" t="s">
        <v>541</v>
      </c>
      <c r="F7" s="55" t="s">
        <v>130</v>
      </c>
      <c r="G7" s="56" t="s">
        <v>542</v>
      </c>
      <c r="H7" s="59" t="s">
        <v>131</v>
      </c>
      <c r="I7" s="56" t="s">
        <v>481</v>
      </c>
      <c r="J7" s="55" t="s">
        <v>132</v>
      </c>
      <c r="K7" s="56" t="s">
        <v>482</v>
      </c>
      <c r="L7" s="55" t="s">
        <v>133</v>
      </c>
      <c r="M7" s="56" t="s">
        <v>480</v>
      </c>
    </row>
    <row r="8" spans="2:13" s="58" customFormat="1" x14ac:dyDescent="0.3">
      <c r="B8" s="57"/>
      <c r="C8" s="57"/>
      <c r="D8" s="57"/>
      <c r="E8" s="57"/>
      <c r="F8" s="57"/>
      <c r="G8" s="57"/>
      <c r="H8" s="57"/>
      <c r="I8" s="57"/>
      <c r="J8" s="57"/>
      <c r="K8" s="57"/>
      <c r="L8" s="57"/>
      <c r="M8" s="57"/>
    </row>
    <row r="9" spans="2:13" x14ac:dyDescent="0.3">
      <c r="B9" s="215" t="s">
        <v>134</v>
      </c>
      <c r="C9" s="215"/>
      <c r="D9" s="215"/>
      <c r="E9" s="215"/>
      <c r="F9" s="215"/>
      <c r="G9" s="215"/>
      <c r="H9" s="215"/>
      <c r="I9" s="216"/>
      <c r="J9" s="216"/>
      <c r="K9" s="216"/>
      <c r="L9" s="216"/>
      <c r="M9" s="216"/>
    </row>
    <row r="10" spans="2:13" ht="57.6" x14ac:dyDescent="0.3">
      <c r="B10" s="55" t="s">
        <v>135</v>
      </c>
      <c r="C10" s="56" t="s">
        <v>483</v>
      </c>
      <c r="D10" s="55" t="s">
        <v>136</v>
      </c>
      <c r="E10" s="56" t="s">
        <v>484</v>
      </c>
      <c r="F10" s="55" t="s">
        <v>137</v>
      </c>
      <c r="G10" s="56"/>
      <c r="H10" s="55" t="s">
        <v>409</v>
      </c>
      <c r="I10" s="56" t="s">
        <v>485</v>
      </c>
      <c r="J10" s="55" t="s">
        <v>410</v>
      </c>
      <c r="K10" s="56" t="s">
        <v>486</v>
      </c>
      <c r="L10" s="55" t="s">
        <v>411</v>
      </c>
      <c r="M10" s="56" t="s">
        <v>487</v>
      </c>
    </row>
    <row r="11" spans="2:13" s="58" customFormat="1" x14ac:dyDescent="0.3">
      <c r="B11" s="57"/>
      <c r="C11" s="57"/>
      <c r="D11" s="57"/>
      <c r="E11" s="57"/>
      <c r="F11" s="57"/>
      <c r="G11" s="57"/>
      <c r="H11" s="57"/>
      <c r="I11" s="57"/>
      <c r="J11" s="57"/>
      <c r="K11" s="57"/>
      <c r="L11" s="57"/>
      <c r="M11" s="57"/>
    </row>
    <row r="12" spans="2:13" x14ac:dyDescent="0.3">
      <c r="B12" s="223" t="s">
        <v>138</v>
      </c>
      <c r="C12" s="224"/>
      <c r="D12" s="224"/>
      <c r="E12" s="224"/>
      <c r="F12" s="225"/>
      <c r="G12" s="225"/>
      <c r="H12" s="225"/>
      <c r="I12" s="225"/>
      <c r="J12" s="225"/>
      <c r="K12" s="225"/>
      <c r="L12" s="225"/>
      <c r="M12" s="225"/>
    </row>
    <row r="13" spans="2:13" ht="15.75" customHeight="1" x14ac:dyDescent="0.3">
      <c r="B13" s="220"/>
      <c r="C13" s="221"/>
      <c r="D13" s="222" t="s">
        <v>139</v>
      </c>
      <c r="E13" s="221"/>
      <c r="F13" s="221"/>
      <c r="G13" s="221"/>
      <c r="H13" s="220" t="s">
        <v>430</v>
      </c>
      <c r="I13" s="221"/>
      <c r="J13" s="222" t="s">
        <v>140</v>
      </c>
      <c r="K13" s="221"/>
      <c r="L13" s="221"/>
      <c r="M13" s="221"/>
    </row>
    <row r="14" spans="2:13" ht="15.75" customHeight="1" x14ac:dyDescent="0.3">
      <c r="B14" s="220" t="s">
        <v>430</v>
      </c>
      <c r="C14" s="221"/>
      <c r="D14" s="222" t="s">
        <v>141</v>
      </c>
      <c r="E14" s="221"/>
      <c r="F14" s="221"/>
      <c r="G14" s="221"/>
      <c r="H14" s="220"/>
      <c r="I14" s="221"/>
      <c r="J14" s="222" t="s">
        <v>142</v>
      </c>
      <c r="K14" s="221"/>
      <c r="L14" s="221"/>
      <c r="M14" s="221"/>
    </row>
    <row r="15" spans="2:13" ht="15.75" customHeight="1" x14ac:dyDescent="0.3">
      <c r="B15" s="220"/>
      <c r="C15" s="221"/>
      <c r="D15" s="222" t="s">
        <v>143</v>
      </c>
      <c r="E15" s="221"/>
      <c r="F15" s="221"/>
      <c r="G15" s="221"/>
      <c r="H15" s="220"/>
      <c r="I15" s="221"/>
      <c r="J15" s="222" t="s">
        <v>144</v>
      </c>
      <c r="K15" s="221"/>
      <c r="L15" s="221"/>
      <c r="M15" s="221"/>
    </row>
    <row r="16" spans="2:13" x14ac:dyDescent="0.3">
      <c r="B16" s="220" t="s">
        <v>430</v>
      </c>
      <c r="C16" s="221"/>
      <c r="D16" s="222" t="s">
        <v>145</v>
      </c>
      <c r="E16" s="221"/>
      <c r="F16" s="221"/>
      <c r="G16" s="221"/>
      <c r="H16" s="220"/>
      <c r="I16" s="221"/>
      <c r="J16" s="222" t="s">
        <v>146</v>
      </c>
      <c r="K16" s="221"/>
      <c r="L16" s="221"/>
      <c r="M16" s="221"/>
    </row>
    <row r="17" spans="2:13" ht="15.75" customHeight="1" x14ac:dyDescent="0.3">
      <c r="B17" s="220" t="s">
        <v>430</v>
      </c>
      <c r="C17" s="221"/>
      <c r="D17" s="222" t="s">
        <v>147</v>
      </c>
      <c r="E17" s="221"/>
      <c r="F17" s="221"/>
      <c r="G17" s="221"/>
      <c r="H17" s="220"/>
      <c r="I17" s="221"/>
      <c r="J17" s="222"/>
      <c r="K17" s="221"/>
      <c r="L17" s="221"/>
      <c r="M17" s="221"/>
    </row>
    <row r="18" spans="2:13" s="58" customFormat="1" x14ac:dyDescent="0.3">
      <c r="B18" s="60"/>
      <c r="C18" s="60"/>
      <c r="D18" s="60"/>
      <c r="E18" s="60"/>
    </row>
    <row r="19" spans="2:13" ht="15.75" customHeight="1" x14ac:dyDescent="0.3">
      <c r="B19" s="226" t="s">
        <v>148</v>
      </c>
      <c r="C19" s="227"/>
      <c r="D19" s="227"/>
      <c r="E19" s="227"/>
      <c r="F19" s="228"/>
      <c r="G19" s="228"/>
      <c r="H19" s="228"/>
      <c r="I19" s="228"/>
      <c r="J19" s="228"/>
      <c r="K19" s="228"/>
      <c r="L19" s="228"/>
      <c r="M19" s="228"/>
    </row>
    <row r="20" spans="2:13" x14ac:dyDescent="0.3">
      <c r="B20" s="220"/>
      <c r="C20" s="221"/>
      <c r="D20" s="222" t="s">
        <v>139</v>
      </c>
      <c r="E20" s="221"/>
      <c r="F20" s="221"/>
      <c r="G20" s="221"/>
      <c r="H20" s="220" t="s">
        <v>430</v>
      </c>
      <c r="I20" s="221"/>
      <c r="J20" s="222" t="s">
        <v>140</v>
      </c>
      <c r="K20" s="221"/>
      <c r="L20" s="221"/>
      <c r="M20" s="221"/>
    </row>
    <row r="21" spans="2:13" x14ac:dyDescent="0.3">
      <c r="B21" s="220" t="s">
        <v>430</v>
      </c>
      <c r="C21" s="221"/>
      <c r="D21" s="222" t="s">
        <v>141</v>
      </c>
      <c r="E21" s="221"/>
      <c r="F21" s="221"/>
      <c r="G21" s="221"/>
      <c r="H21" s="220"/>
      <c r="I21" s="221"/>
      <c r="J21" s="222" t="s">
        <v>142</v>
      </c>
      <c r="K21" s="221"/>
      <c r="L21" s="221"/>
      <c r="M21" s="221"/>
    </row>
    <row r="22" spans="2:13" x14ac:dyDescent="0.3">
      <c r="B22" s="220"/>
      <c r="C22" s="221"/>
      <c r="D22" s="222" t="s">
        <v>143</v>
      </c>
      <c r="E22" s="221"/>
      <c r="F22" s="221"/>
      <c r="G22" s="221"/>
      <c r="H22" s="220"/>
      <c r="I22" s="221"/>
      <c r="J22" s="222" t="s">
        <v>144</v>
      </c>
      <c r="K22" s="221"/>
      <c r="L22" s="221"/>
      <c r="M22" s="221"/>
    </row>
    <row r="23" spans="2:13" x14ac:dyDescent="0.3">
      <c r="B23" s="220" t="s">
        <v>430</v>
      </c>
      <c r="C23" s="221"/>
      <c r="D23" s="222" t="s">
        <v>145</v>
      </c>
      <c r="E23" s="221"/>
      <c r="F23" s="221"/>
      <c r="G23" s="221"/>
      <c r="H23" s="220"/>
      <c r="I23" s="221"/>
      <c r="J23" s="222" t="s">
        <v>146</v>
      </c>
      <c r="K23" s="221"/>
      <c r="L23" s="221"/>
      <c r="M23" s="221"/>
    </row>
    <row r="24" spans="2:13" x14ac:dyDescent="0.3">
      <c r="B24" s="220" t="s">
        <v>430</v>
      </c>
      <c r="C24" s="221"/>
      <c r="D24" s="222" t="s">
        <v>147</v>
      </c>
      <c r="E24" s="221"/>
      <c r="F24" s="221"/>
      <c r="G24" s="221"/>
      <c r="H24" s="220"/>
      <c r="I24" s="221"/>
      <c r="J24" s="222"/>
      <c r="K24" s="221"/>
      <c r="L24" s="221"/>
      <c r="M24" s="221"/>
    </row>
    <row r="25" spans="2:13" s="58" customFormat="1" x14ac:dyDescent="0.3">
      <c r="B25" s="57"/>
      <c r="C25" s="57"/>
      <c r="D25" s="57"/>
      <c r="E25" s="57"/>
    </row>
    <row r="26" spans="2:13" ht="15.75" customHeight="1" x14ac:dyDescent="0.3">
      <c r="B26" s="226" t="s">
        <v>149</v>
      </c>
      <c r="C26" s="227"/>
      <c r="D26" s="227"/>
      <c r="E26" s="227"/>
      <c r="F26" s="228"/>
      <c r="G26" s="228"/>
      <c r="H26" s="228"/>
      <c r="I26" s="228"/>
      <c r="J26" s="228"/>
      <c r="K26" s="228"/>
      <c r="L26" s="228"/>
      <c r="M26" s="228"/>
    </row>
    <row r="27" spans="2:13" x14ac:dyDescent="0.3">
      <c r="B27" s="220"/>
      <c r="C27" s="221"/>
      <c r="D27" s="222" t="s">
        <v>139</v>
      </c>
      <c r="E27" s="221"/>
      <c r="F27" s="221"/>
      <c r="G27" s="221"/>
      <c r="H27" s="220" t="s">
        <v>430</v>
      </c>
      <c r="I27" s="221"/>
      <c r="J27" s="222" t="s">
        <v>140</v>
      </c>
      <c r="K27" s="221"/>
      <c r="L27" s="221"/>
      <c r="M27" s="221"/>
    </row>
    <row r="28" spans="2:13" x14ac:dyDescent="0.3">
      <c r="B28" s="220" t="s">
        <v>430</v>
      </c>
      <c r="C28" s="221"/>
      <c r="D28" s="222" t="s">
        <v>141</v>
      </c>
      <c r="E28" s="221"/>
      <c r="F28" s="221"/>
      <c r="G28" s="221"/>
      <c r="H28" s="220"/>
      <c r="I28" s="221"/>
      <c r="J28" s="222" t="s">
        <v>142</v>
      </c>
      <c r="K28" s="221"/>
      <c r="L28" s="221"/>
      <c r="M28" s="221"/>
    </row>
    <row r="29" spans="2:13" x14ac:dyDescent="0.3">
      <c r="B29" s="220"/>
      <c r="C29" s="221"/>
      <c r="D29" s="222" t="s">
        <v>143</v>
      </c>
      <c r="E29" s="221"/>
      <c r="F29" s="221"/>
      <c r="G29" s="221"/>
      <c r="H29" s="220"/>
      <c r="I29" s="221"/>
      <c r="J29" s="222" t="s">
        <v>144</v>
      </c>
      <c r="K29" s="221"/>
      <c r="L29" s="221"/>
      <c r="M29" s="221"/>
    </row>
    <row r="30" spans="2:13" x14ac:dyDescent="0.3">
      <c r="B30" s="220" t="s">
        <v>430</v>
      </c>
      <c r="C30" s="221"/>
      <c r="D30" s="222" t="s">
        <v>145</v>
      </c>
      <c r="E30" s="221"/>
      <c r="F30" s="221"/>
      <c r="G30" s="221"/>
      <c r="H30" s="220"/>
      <c r="I30" s="221"/>
      <c r="J30" s="222" t="s">
        <v>146</v>
      </c>
      <c r="K30" s="221"/>
      <c r="L30" s="221"/>
      <c r="M30" s="221"/>
    </row>
    <row r="31" spans="2:13" x14ac:dyDescent="0.3">
      <c r="B31" s="220" t="s">
        <v>430</v>
      </c>
      <c r="C31" s="221"/>
      <c r="D31" s="222" t="s">
        <v>147</v>
      </c>
      <c r="E31" s="221"/>
      <c r="F31" s="221"/>
      <c r="G31" s="221"/>
      <c r="H31" s="220"/>
      <c r="I31" s="221"/>
      <c r="J31" s="222"/>
      <c r="K31" s="221"/>
      <c r="L31" s="221"/>
      <c r="M31" s="221"/>
    </row>
    <row r="32" spans="2:13" s="58" customFormat="1" x14ac:dyDescent="0.3">
      <c r="B32" s="61"/>
      <c r="C32" s="62"/>
      <c r="D32" s="63"/>
      <c r="E32" s="62"/>
      <c r="F32" s="62"/>
      <c r="G32" s="62"/>
      <c r="H32" s="64"/>
      <c r="I32" s="62"/>
      <c r="J32" s="63"/>
      <c r="K32" s="62"/>
      <c r="L32" s="62"/>
      <c r="M32" s="62"/>
    </row>
    <row r="33" spans="2:13" ht="15.75" customHeight="1" x14ac:dyDescent="0.3">
      <c r="B33" s="226" t="s">
        <v>150</v>
      </c>
      <c r="C33" s="227"/>
      <c r="D33" s="227"/>
      <c r="E33" s="227"/>
      <c r="F33" s="228"/>
      <c r="G33" s="228"/>
      <c r="H33" s="228"/>
      <c r="I33" s="228"/>
      <c r="J33" s="228"/>
      <c r="K33" s="228"/>
      <c r="L33" s="228"/>
      <c r="M33" s="228"/>
    </row>
    <row r="34" spans="2:13" x14ac:dyDescent="0.3">
      <c r="B34" s="220"/>
      <c r="C34" s="221"/>
      <c r="D34" s="229" t="s">
        <v>146</v>
      </c>
      <c r="E34" s="199"/>
      <c r="F34" s="199"/>
      <c r="G34" s="199"/>
      <c r="H34" s="199"/>
      <c r="I34" s="199"/>
      <c r="J34" s="199"/>
      <c r="K34" s="199"/>
      <c r="L34" s="199"/>
      <c r="M34" s="200"/>
    </row>
  </sheetData>
  <customSheetViews>
    <customSheetView guid="{FE77BB71-5BF9-4AB3-8CB7-40822B8D7754}" topLeftCell="A10">
      <selection activeCell="I10" sqref="I10"/>
      <rowBreaks count="1" manualBreakCount="1">
        <brk id="34" min="1" max="12" man="1"/>
      </rowBreaks>
      <pageMargins left="0.45" right="0.45" top="0.5" bottom="0.5" header="0.3" footer="0.05"/>
      <printOptions horizontalCentered="1"/>
      <pageSetup scale="80" orientation="landscape" r:id="rId1"/>
      <headerFooter>
        <oddFooter>&amp;R&amp;P</oddFooter>
      </headerFooter>
    </customSheetView>
    <customSheetView guid="{314EE3D1-E070-4CC7-AC0A-800D99D32560}">
      <rowBreaks count="1" manualBreakCount="1">
        <brk id="34" min="1" max="12" man="1"/>
      </rowBreaks>
      <pageMargins left="0.45" right="0.45" top="0.5" bottom="0.5" header="0.3" footer="0.05"/>
      <printOptions horizontalCentered="1"/>
      <pageSetup scale="80" orientation="landscape" r:id="rId2"/>
      <headerFooter>
        <oddFooter>&amp;R&amp;P</oddFooter>
      </headerFooter>
    </customSheetView>
  </customSheetViews>
  <mergeCells count="71">
    <mergeCell ref="B34:C34"/>
    <mergeCell ref="D34:M34"/>
    <mergeCell ref="B29:C29"/>
    <mergeCell ref="D29:G29"/>
    <mergeCell ref="H29:I29"/>
    <mergeCell ref="J29:M29"/>
    <mergeCell ref="B30:C30"/>
    <mergeCell ref="D30:G30"/>
    <mergeCell ref="H30:I30"/>
    <mergeCell ref="J30:M30"/>
    <mergeCell ref="B31:C31"/>
    <mergeCell ref="D31:G31"/>
    <mergeCell ref="H31:I31"/>
    <mergeCell ref="J31:M31"/>
    <mergeCell ref="B33:M33"/>
    <mergeCell ref="B26:M26"/>
    <mergeCell ref="B27:C27"/>
    <mergeCell ref="D27:G27"/>
    <mergeCell ref="H27:I27"/>
    <mergeCell ref="J27:M27"/>
    <mergeCell ref="B22:C22"/>
    <mergeCell ref="D22:G22"/>
    <mergeCell ref="H22:I22"/>
    <mergeCell ref="J22:M22"/>
    <mergeCell ref="B28:C28"/>
    <mergeCell ref="D28:G28"/>
    <mergeCell ref="H28:I28"/>
    <mergeCell ref="J28:M28"/>
    <mergeCell ref="B23:C23"/>
    <mergeCell ref="D23:G23"/>
    <mergeCell ref="H23:I23"/>
    <mergeCell ref="J23:M23"/>
    <mergeCell ref="B24:C24"/>
    <mergeCell ref="D24:G24"/>
    <mergeCell ref="H24:I24"/>
    <mergeCell ref="J24:M24"/>
    <mergeCell ref="B21:C21"/>
    <mergeCell ref="D21:G21"/>
    <mergeCell ref="H21:I21"/>
    <mergeCell ref="J21:M21"/>
    <mergeCell ref="B20:C20"/>
    <mergeCell ref="D20:G20"/>
    <mergeCell ref="H20:I20"/>
    <mergeCell ref="J20:M20"/>
    <mergeCell ref="B16:C16"/>
    <mergeCell ref="D16:G16"/>
    <mergeCell ref="H16:I16"/>
    <mergeCell ref="J16:M16"/>
    <mergeCell ref="B19:M19"/>
    <mergeCell ref="B17:C17"/>
    <mergeCell ref="D17:G17"/>
    <mergeCell ref="H17:I17"/>
    <mergeCell ref="J17:M17"/>
    <mergeCell ref="B15:C15"/>
    <mergeCell ref="D15:G15"/>
    <mergeCell ref="H15:I15"/>
    <mergeCell ref="J15:M15"/>
    <mergeCell ref="B12:M12"/>
    <mergeCell ref="B13:C13"/>
    <mergeCell ref="D13:G13"/>
    <mergeCell ref="H13:I13"/>
    <mergeCell ref="J13:M13"/>
    <mergeCell ref="B14:C14"/>
    <mergeCell ref="D14:G14"/>
    <mergeCell ref="H14:I14"/>
    <mergeCell ref="J14:M14"/>
    <mergeCell ref="B1:M1"/>
    <mergeCell ref="B3:M3"/>
    <mergeCell ref="J4:M4"/>
    <mergeCell ref="B6:M6"/>
    <mergeCell ref="B9:M9"/>
  </mergeCells>
  <printOptions horizontalCentered="1"/>
  <pageMargins left="0.45" right="0.45" top="0.5" bottom="0.5" header="0.3" footer="0.05"/>
  <pageSetup scale="80" orientation="landscape" r:id="rId3"/>
  <headerFooter>
    <oddFooter>&amp;R&amp;P</oddFooter>
  </headerFooter>
  <rowBreaks count="1" manualBreakCount="1">
    <brk id="3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90"/>
  <sheetViews>
    <sheetView topLeftCell="C58" zoomScaleNormal="100" workbookViewId="0">
      <selection activeCell="C71" sqref="C71"/>
    </sheetView>
  </sheetViews>
  <sheetFormatPr defaultColWidth="9.109375" defaultRowHeight="14.4" x14ac:dyDescent="0.3"/>
  <cols>
    <col min="1" max="1" width="5.5546875" style="110" customWidth="1"/>
    <col min="2" max="2" width="3.44140625" style="112" customWidth="1"/>
    <col min="3" max="3" width="150.6640625" style="110" customWidth="1"/>
    <col min="4" max="4" width="145.88671875" style="110" customWidth="1"/>
    <col min="5" max="16384" width="9.109375" style="110"/>
  </cols>
  <sheetData>
    <row r="1" spans="2:4" s="111" customFormat="1" ht="25.8" x14ac:dyDescent="0.35">
      <c r="B1" s="113"/>
      <c r="C1" s="109" t="s">
        <v>190</v>
      </c>
      <c r="D1" s="163" t="s">
        <v>421</v>
      </c>
    </row>
    <row r="2" spans="2:4" ht="12" customHeight="1" x14ac:dyDescent="0.35">
      <c r="C2" s="75"/>
    </row>
    <row r="3" spans="2:4" s="65" customFormat="1" ht="43.2" x14ac:dyDescent="0.3">
      <c r="C3" s="65" t="s">
        <v>151</v>
      </c>
      <c r="D3" s="164"/>
    </row>
    <row r="4" spans="2:4" s="65" customFormat="1" x14ac:dyDescent="0.3">
      <c r="D4" s="164"/>
    </row>
    <row r="5" spans="2:4" s="65" customFormat="1" ht="28.8" x14ac:dyDescent="0.3">
      <c r="C5" s="65" t="s">
        <v>199</v>
      </c>
      <c r="D5" s="164"/>
    </row>
    <row r="6" spans="2:4" s="65" customFormat="1" x14ac:dyDescent="0.3">
      <c r="D6" s="164"/>
    </row>
    <row r="7" spans="2:4" s="65" customFormat="1" x14ac:dyDescent="0.3">
      <c r="B7" s="230" t="s">
        <v>279</v>
      </c>
      <c r="C7" s="231"/>
      <c r="D7" s="164"/>
    </row>
    <row r="8" spans="2:4" s="65" customFormat="1" x14ac:dyDescent="0.3">
      <c r="B8" s="116"/>
      <c r="C8" t="s">
        <v>200</v>
      </c>
      <c r="D8" s="164"/>
    </row>
    <row r="9" spans="2:4" s="65" customFormat="1" x14ac:dyDescent="0.3">
      <c r="B9" s="116"/>
      <c r="C9" t="s">
        <v>201</v>
      </c>
      <c r="D9" s="164"/>
    </row>
    <row r="10" spans="2:4" s="65" customFormat="1" x14ac:dyDescent="0.3">
      <c r="B10" s="116" t="s">
        <v>430</v>
      </c>
      <c r="C10" t="s">
        <v>202</v>
      </c>
      <c r="D10" s="164"/>
    </row>
    <row r="11" spans="2:4" s="65" customFormat="1" x14ac:dyDescent="0.3">
      <c r="B11" s="116"/>
      <c r="C11" t="s">
        <v>203</v>
      </c>
      <c r="D11" s="164"/>
    </row>
    <row r="12" spans="2:4" s="67" customFormat="1" x14ac:dyDescent="0.3">
      <c r="C12" s="68"/>
      <c r="D12" s="164"/>
    </row>
    <row r="13" spans="2:4" s="65" customFormat="1" x14ac:dyDescent="0.3">
      <c r="B13" s="230" t="s">
        <v>280</v>
      </c>
      <c r="C13" s="231"/>
      <c r="D13" s="164"/>
    </row>
    <row r="14" spans="2:4" s="65" customFormat="1" x14ac:dyDescent="0.3">
      <c r="B14" s="117"/>
      <c r="C14" t="s">
        <v>204</v>
      </c>
      <c r="D14" s="164"/>
    </row>
    <row r="15" spans="2:4" s="65" customFormat="1" x14ac:dyDescent="0.3">
      <c r="B15" s="117"/>
      <c r="C15" t="s">
        <v>205</v>
      </c>
      <c r="D15" s="164"/>
    </row>
    <row r="16" spans="2:4" s="65" customFormat="1" x14ac:dyDescent="0.3">
      <c r="B16" s="116" t="s">
        <v>430</v>
      </c>
      <c r="C16" t="s">
        <v>206</v>
      </c>
      <c r="D16" s="164"/>
    </row>
    <row r="17" spans="2:4" s="65" customFormat="1" x14ac:dyDescent="0.3">
      <c r="B17" s="117"/>
      <c r="C17" t="s">
        <v>207</v>
      </c>
      <c r="D17" s="164"/>
    </row>
    <row r="18" spans="2:4" s="67" customFormat="1" x14ac:dyDescent="0.3">
      <c r="C18" s="68"/>
      <c r="D18" s="164"/>
    </row>
    <row r="19" spans="2:4" s="67" customFormat="1" ht="30" customHeight="1" x14ac:dyDescent="0.3">
      <c r="B19" s="232" t="s">
        <v>281</v>
      </c>
      <c r="C19" s="231"/>
      <c r="D19" s="164"/>
    </row>
    <row r="20" spans="2:4" s="65" customFormat="1" x14ac:dyDescent="0.3">
      <c r="B20" s="117"/>
      <c r="C20" s="114" t="s">
        <v>208</v>
      </c>
      <c r="D20" s="164"/>
    </row>
    <row r="21" spans="2:4" s="65" customFormat="1" x14ac:dyDescent="0.3">
      <c r="B21" s="117" t="s">
        <v>430</v>
      </c>
      <c r="C21" s="114" t="s">
        <v>209</v>
      </c>
      <c r="D21" s="164"/>
    </row>
    <row r="22" spans="2:4" s="65" customFormat="1" x14ac:dyDescent="0.3">
      <c r="B22" s="117"/>
      <c r="C22" s="114" t="s">
        <v>210</v>
      </c>
      <c r="D22" s="164"/>
    </row>
    <row r="23" spans="2:4" s="65" customFormat="1" x14ac:dyDescent="0.3">
      <c r="B23" s="117"/>
      <c r="C23" s="114" t="s">
        <v>211</v>
      </c>
      <c r="D23" s="164"/>
    </row>
    <row r="24" spans="2:4" s="67" customFormat="1" x14ac:dyDescent="0.3">
      <c r="C24" s="68"/>
      <c r="D24" s="164"/>
    </row>
    <row r="25" spans="2:4" s="65" customFormat="1" x14ac:dyDescent="0.3">
      <c r="B25" s="230" t="s">
        <v>282</v>
      </c>
      <c r="C25" s="231"/>
      <c r="D25" s="164"/>
    </row>
    <row r="26" spans="2:4" s="65" customFormat="1" x14ac:dyDescent="0.3">
      <c r="B26" s="117"/>
      <c r="C26" s="114" t="s">
        <v>212</v>
      </c>
      <c r="D26" s="164"/>
    </row>
    <row r="27" spans="2:4" s="65" customFormat="1" x14ac:dyDescent="0.3">
      <c r="B27" s="117"/>
      <c r="C27" s="114" t="s">
        <v>213</v>
      </c>
      <c r="D27" s="164"/>
    </row>
    <row r="28" spans="2:4" s="65" customFormat="1" x14ac:dyDescent="0.3">
      <c r="B28" s="117" t="s">
        <v>430</v>
      </c>
      <c r="C28" s="114" t="s">
        <v>214</v>
      </c>
      <c r="D28" s="164"/>
    </row>
    <row r="29" spans="2:4" s="65" customFormat="1" x14ac:dyDescent="0.3">
      <c r="B29" s="117"/>
      <c r="C29" s="114" t="s">
        <v>215</v>
      </c>
      <c r="D29" s="164"/>
    </row>
    <row r="30" spans="2:4" s="67" customFormat="1" x14ac:dyDescent="0.3">
      <c r="C30" s="68"/>
      <c r="D30" s="164"/>
    </row>
    <row r="31" spans="2:4" s="65" customFormat="1" ht="30" customHeight="1" x14ac:dyDescent="0.3">
      <c r="B31" s="230" t="s">
        <v>283</v>
      </c>
      <c r="C31" s="231"/>
      <c r="D31" s="164"/>
    </row>
    <row r="32" spans="2:4" s="65" customFormat="1" x14ac:dyDescent="0.3">
      <c r="B32" s="117"/>
      <c r="C32" t="s">
        <v>216</v>
      </c>
      <c r="D32" s="164"/>
    </row>
    <row r="33" spans="2:4" s="65" customFormat="1" x14ac:dyDescent="0.3">
      <c r="B33" s="117"/>
      <c r="C33" t="s">
        <v>217</v>
      </c>
      <c r="D33" s="164"/>
    </row>
    <row r="34" spans="2:4" s="65" customFormat="1" x14ac:dyDescent="0.3">
      <c r="B34" s="117" t="s">
        <v>430</v>
      </c>
      <c r="C34" t="s">
        <v>218</v>
      </c>
      <c r="D34" s="164"/>
    </row>
    <row r="35" spans="2:4" s="65" customFormat="1" x14ac:dyDescent="0.3">
      <c r="B35" s="117"/>
      <c r="C35" t="s">
        <v>219</v>
      </c>
      <c r="D35" s="164"/>
    </row>
    <row r="36" spans="2:4" s="67" customFormat="1" x14ac:dyDescent="0.3">
      <c r="C36" s="68"/>
      <c r="D36" s="164"/>
    </row>
    <row r="37" spans="2:4" s="65" customFormat="1" x14ac:dyDescent="0.3">
      <c r="B37" s="230" t="s">
        <v>284</v>
      </c>
      <c r="C37" s="231"/>
      <c r="D37" s="164"/>
    </row>
    <row r="38" spans="2:4" s="65" customFormat="1" x14ac:dyDescent="0.3">
      <c r="B38" s="116" t="s">
        <v>430</v>
      </c>
      <c r="C38" s="114" t="s">
        <v>220</v>
      </c>
      <c r="D38" s="164"/>
    </row>
    <row r="39" spans="2:4" s="65" customFormat="1" x14ac:dyDescent="0.3">
      <c r="B39" s="116"/>
      <c r="C39" s="114" t="s">
        <v>221</v>
      </c>
      <c r="D39" s="164"/>
    </row>
    <row r="40" spans="2:4" s="65" customFormat="1" x14ac:dyDescent="0.3">
      <c r="B40" s="116"/>
      <c r="C40" s="114" t="s">
        <v>222</v>
      </c>
      <c r="D40" s="164"/>
    </row>
    <row r="41" spans="2:4" s="65" customFormat="1" x14ac:dyDescent="0.3">
      <c r="B41" s="116"/>
      <c r="C41" s="114" t="s">
        <v>223</v>
      </c>
      <c r="D41" s="164"/>
    </row>
    <row r="42" spans="2:4" s="65" customFormat="1" x14ac:dyDescent="0.3">
      <c r="B42" s="115" t="s">
        <v>430</v>
      </c>
      <c r="C42" s="114" t="s">
        <v>224</v>
      </c>
      <c r="D42" s="164"/>
    </row>
    <row r="43" spans="2:4" s="65" customFormat="1" x14ac:dyDescent="0.3">
      <c r="B43" s="115" t="s">
        <v>430</v>
      </c>
      <c r="C43" s="114" t="s">
        <v>225</v>
      </c>
      <c r="D43" s="164"/>
    </row>
    <row r="44" spans="2:4" s="67" customFormat="1" x14ac:dyDescent="0.3">
      <c r="C44" s="68"/>
      <c r="D44" s="164"/>
    </row>
    <row r="45" spans="2:4" s="65" customFormat="1" x14ac:dyDescent="0.3">
      <c r="B45" s="230" t="s">
        <v>285</v>
      </c>
      <c r="C45" s="231"/>
      <c r="D45" s="164"/>
    </row>
    <row r="46" spans="2:4" s="65" customFormat="1" x14ac:dyDescent="0.3">
      <c r="B46" s="116"/>
      <c r="C46" s="114" t="s">
        <v>220</v>
      </c>
      <c r="D46" s="164"/>
    </row>
    <row r="47" spans="2:4" s="65" customFormat="1" x14ac:dyDescent="0.3">
      <c r="B47" s="116" t="s">
        <v>430</v>
      </c>
      <c r="C47" s="114" t="s">
        <v>221</v>
      </c>
      <c r="D47" s="164"/>
    </row>
    <row r="48" spans="2:4" s="65" customFormat="1" x14ac:dyDescent="0.3">
      <c r="B48" s="116"/>
      <c r="C48" s="114" t="s">
        <v>222</v>
      </c>
      <c r="D48" s="164"/>
    </row>
    <row r="49" spans="2:4" s="65" customFormat="1" x14ac:dyDescent="0.3">
      <c r="B49" s="116"/>
      <c r="C49" s="114" t="s">
        <v>223</v>
      </c>
      <c r="D49" s="164"/>
    </row>
    <row r="50" spans="2:4" s="65" customFormat="1" x14ac:dyDescent="0.3">
      <c r="B50" s="115" t="s">
        <v>430</v>
      </c>
      <c r="C50" s="114" t="s">
        <v>224</v>
      </c>
      <c r="D50" s="164"/>
    </row>
    <row r="51" spans="2:4" s="65" customFormat="1" x14ac:dyDescent="0.3">
      <c r="B51" s="115" t="s">
        <v>430</v>
      </c>
      <c r="C51" s="114" t="s">
        <v>225</v>
      </c>
      <c r="D51" s="164"/>
    </row>
    <row r="52" spans="2:4" s="67" customFormat="1" x14ac:dyDescent="0.3">
      <c r="C52" s="68"/>
      <c r="D52" s="164"/>
    </row>
    <row r="53" spans="2:4" s="67" customFormat="1" ht="15" customHeight="1" x14ac:dyDescent="0.3">
      <c r="C53" s="68" t="s">
        <v>152</v>
      </c>
    </row>
    <row r="54" spans="2:4" s="67" customFormat="1" x14ac:dyDescent="0.3">
      <c r="C54" s="68"/>
    </row>
    <row r="55" spans="2:4" s="65" customFormat="1" ht="28.8" x14ac:dyDescent="0.3">
      <c r="C55" s="69" t="s">
        <v>258</v>
      </c>
    </row>
    <row r="56" spans="2:4" s="67" customFormat="1" ht="28.8" x14ac:dyDescent="0.3">
      <c r="C56" s="66" t="s">
        <v>570</v>
      </c>
      <c r="D56" s="165"/>
    </row>
    <row r="57" spans="2:4" s="67" customFormat="1" x14ac:dyDescent="0.3">
      <c r="C57" s="70"/>
    </row>
    <row r="58" spans="2:4" s="65" customFormat="1" ht="28.8" x14ac:dyDescent="0.3">
      <c r="C58" s="69" t="s">
        <v>259</v>
      </c>
    </row>
    <row r="59" spans="2:4" s="67" customFormat="1" x14ac:dyDescent="0.3">
      <c r="C59" s="66"/>
      <c r="D59" s="165"/>
    </row>
    <row r="60" spans="2:4" s="67" customFormat="1" x14ac:dyDescent="0.3">
      <c r="C60" s="70"/>
    </row>
    <row r="61" spans="2:4" s="65" customFormat="1" ht="15" customHeight="1" x14ac:dyDescent="0.3">
      <c r="C61" s="71" t="s">
        <v>153</v>
      </c>
    </row>
    <row r="62" spans="2:4" ht="18" x14ac:dyDescent="0.35">
      <c r="C62" s="75"/>
    </row>
    <row r="63" spans="2:4" s="67" customFormat="1" x14ac:dyDescent="0.3">
      <c r="C63" s="72" t="s">
        <v>295</v>
      </c>
    </row>
    <row r="64" spans="2:4" s="65" customFormat="1" ht="72" x14ac:dyDescent="0.3">
      <c r="C64" s="66" t="s">
        <v>571</v>
      </c>
    </row>
    <row r="65" spans="3:4" s="65" customFormat="1" x14ac:dyDescent="0.3">
      <c r="C65" s="189"/>
    </row>
    <row r="66" spans="3:4" s="67" customFormat="1" x14ac:dyDescent="0.3">
      <c r="C66" s="72" t="s">
        <v>155</v>
      </c>
    </row>
    <row r="67" spans="3:4" s="67" customFormat="1" ht="57.6" x14ac:dyDescent="0.3">
      <c r="C67" s="66" t="s">
        <v>572</v>
      </c>
      <c r="D67" s="165"/>
    </row>
    <row r="68" spans="3:4" s="67" customFormat="1" x14ac:dyDescent="0.3">
      <c r="C68" s="70"/>
    </row>
    <row r="69" spans="3:4" s="65" customFormat="1" ht="15" customHeight="1" x14ac:dyDescent="0.3">
      <c r="C69" s="69" t="s">
        <v>156</v>
      </c>
    </row>
    <row r="70" spans="3:4" s="67" customFormat="1" ht="57.6" x14ac:dyDescent="0.3">
      <c r="C70" s="66" t="s">
        <v>579</v>
      </c>
    </row>
    <row r="71" spans="3:4" s="67" customFormat="1" x14ac:dyDescent="0.3">
      <c r="C71" s="189"/>
    </row>
    <row r="72" spans="3:4" s="65" customFormat="1" x14ac:dyDescent="0.3">
      <c r="C72" s="69" t="s">
        <v>157</v>
      </c>
    </row>
    <row r="73" spans="3:4" s="67" customFormat="1" ht="57.6" x14ac:dyDescent="0.3">
      <c r="C73" s="66" t="s">
        <v>573</v>
      </c>
    </row>
    <row r="74" spans="3:4" s="67" customFormat="1" x14ac:dyDescent="0.3">
      <c r="C74" s="189"/>
    </row>
    <row r="75" spans="3:4" s="67" customFormat="1" x14ac:dyDescent="0.3">
      <c r="C75" s="72" t="s">
        <v>270</v>
      </c>
    </row>
    <row r="76" spans="3:4" s="67" customFormat="1" x14ac:dyDescent="0.3">
      <c r="C76" s="72"/>
    </row>
    <row r="77" spans="3:4" s="67" customFormat="1" ht="28.8" x14ac:dyDescent="0.3">
      <c r="C77" s="66" t="s">
        <v>574</v>
      </c>
    </row>
    <row r="78" spans="3:4" s="67" customFormat="1" x14ac:dyDescent="0.3">
      <c r="C78" s="189"/>
    </row>
    <row r="79" spans="3:4" s="67" customFormat="1" x14ac:dyDescent="0.3">
      <c r="C79" s="72" t="s">
        <v>260</v>
      </c>
    </row>
    <row r="80" spans="3:4" s="67" customFormat="1" ht="28.8" x14ac:dyDescent="0.3">
      <c r="C80" s="66" t="s">
        <v>575</v>
      </c>
    </row>
    <row r="81" spans="3:4" s="67" customFormat="1" x14ac:dyDescent="0.3">
      <c r="C81" s="189"/>
    </row>
    <row r="82" spans="3:4" x14ac:dyDescent="0.3">
      <c r="C82" s="73" t="s">
        <v>271</v>
      </c>
    </row>
    <row r="83" spans="3:4" ht="43.2" x14ac:dyDescent="0.3">
      <c r="C83" s="66" t="s">
        <v>577</v>
      </c>
    </row>
    <row r="84" spans="3:4" s="78" customFormat="1" x14ac:dyDescent="0.3">
      <c r="C84" s="189"/>
    </row>
    <row r="85" spans="3:4" x14ac:dyDescent="0.3">
      <c r="C85" s="73" t="s">
        <v>272</v>
      </c>
    </row>
    <row r="86" spans="3:4" ht="28.8" x14ac:dyDescent="0.3">
      <c r="C86" s="66" t="s">
        <v>576</v>
      </c>
    </row>
    <row r="87" spans="3:4" s="78" customFormat="1" x14ac:dyDescent="0.3">
      <c r="C87" s="189"/>
    </row>
    <row r="88" spans="3:4" x14ac:dyDescent="0.3">
      <c r="C88" s="73" t="s">
        <v>154</v>
      </c>
    </row>
    <row r="89" spans="3:4" s="67" customFormat="1" ht="28.8" x14ac:dyDescent="0.3">
      <c r="C89" s="66" t="s">
        <v>578</v>
      </c>
      <c r="D89" s="165"/>
    </row>
    <row r="90" spans="3:4" s="67" customFormat="1" x14ac:dyDescent="0.3">
      <c r="C90" s="70"/>
    </row>
  </sheetData>
  <customSheetViews>
    <customSheetView guid="{FE77BB71-5BF9-4AB3-8CB7-40822B8D7754}" topLeftCell="A61">
      <selection activeCell="C67" sqref="C67"/>
      <rowBreaks count="1" manualBreakCount="1">
        <brk id="36" min="1" max="2" man="1"/>
      </rowBreaks>
      <pageMargins left="0.45" right="0.45" top="0.5" bottom="0.5" header="0.3" footer="0.05"/>
      <pageSetup scale="80" fitToHeight="7" orientation="landscape" r:id="rId1"/>
      <headerFooter>
        <oddFooter>&amp;R&amp;P</oddFooter>
      </headerFooter>
    </customSheetView>
    <customSheetView guid="{314EE3D1-E070-4CC7-AC0A-800D99D32560}">
      <rowBreaks count="1" manualBreakCount="1">
        <brk id="36" min="1" max="2" man="1"/>
      </rowBreaks>
      <pageMargins left="0.45" right="0.45" top="0.5" bottom="0.5" header="0.3" footer="0.05"/>
      <pageSetup scale="80" fitToHeight="7" orientation="landscape" r:id="rId2"/>
      <headerFooter>
        <oddFooter>&amp;R&amp;P</oddFooter>
      </headerFooter>
    </customSheetView>
  </customSheetViews>
  <mergeCells count="7">
    <mergeCell ref="B45:C45"/>
    <mergeCell ref="B7:C7"/>
    <mergeCell ref="B13:C13"/>
    <mergeCell ref="B19:C19"/>
    <mergeCell ref="B25:C25"/>
    <mergeCell ref="B31:C31"/>
    <mergeCell ref="B37:C37"/>
  </mergeCells>
  <pageMargins left="0.45" right="0.45" top="0.5" bottom="0.5" header="0.3" footer="0.05"/>
  <pageSetup scale="80" fitToHeight="7" orientation="landscape" r:id="rId3"/>
  <headerFooter>
    <oddFooter>&amp;R&amp;P</oddFooter>
  </headerFooter>
  <rowBreaks count="1" manualBreakCount="1">
    <brk id="36"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zoomScale="75" zoomScaleNormal="75" workbookViewId="0">
      <selection activeCell="B9" sqref="B9"/>
    </sheetView>
  </sheetViews>
  <sheetFormatPr defaultColWidth="9.109375" defaultRowHeight="14.4" x14ac:dyDescent="0.3"/>
  <cols>
    <col min="1" max="1" width="5.5546875" style="78" customWidth="1"/>
    <col min="2" max="2" width="155.6640625" style="129" customWidth="1"/>
    <col min="3" max="3" width="145.88671875" style="129" customWidth="1"/>
    <col min="4" max="16384" width="9.109375" style="129"/>
  </cols>
  <sheetData>
    <row r="1" spans="1:28" s="130" customFormat="1" ht="25.8" x14ac:dyDescent="0.35">
      <c r="A1" s="134"/>
      <c r="B1" s="128" t="s">
        <v>256</v>
      </c>
      <c r="C1" s="163" t="s">
        <v>421</v>
      </c>
    </row>
    <row r="2" spans="1:28" s="156" customFormat="1" x14ac:dyDescent="0.3">
      <c r="A2" s="157"/>
      <c r="B2" s="158"/>
    </row>
    <row r="3" spans="1:28" s="133" customFormat="1" ht="57.6" x14ac:dyDescent="0.3">
      <c r="A3" s="67"/>
      <c r="B3" s="159" t="s">
        <v>296</v>
      </c>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s="65" customFormat="1" ht="57.6" x14ac:dyDescent="0.3">
      <c r="A4" s="67"/>
      <c r="B4" s="66" t="s">
        <v>569</v>
      </c>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28" s="65" customFormat="1" x14ac:dyDescent="0.3">
      <c r="A5" s="67"/>
      <c r="B5" s="185"/>
    </row>
    <row r="6" spans="1:28" s="133" customFormat="1" ht="43.2" x14ac:dyDescent="0.3">
      <c r="A6" s="67"/>
      <c r="B6" s="159" t="s">
        <v>257</v>
      </c>
      <c r="C6" s="67"/>
      <c r="D6" s="67"/>
      <c r="E6" s="67"/>
      <c r="F6" s="67"/>
      <c r="G6" s="67"/>
      <c r="H6" s="67"/>
      <c r="I6" s="67"/>
      <c r="J6" s="67"/>
      <c r="K6" s="67"/>
      <c r="L6" s="67"/>
      <c r="M6" s="67"/>
      <c r="N6" s="67"/>
      <c r="O6" s="67"/>
      <c r="P6" s="67"/>
      <c r="Q6" s="67"/>
      <c r="R6" s="67"/>
      <c r="S6" s="67"/>
      <c r="T6" s="67"/>
      <c r="U6" s="67"/>
      <c r="V6" s="67"/>
      <c r="W6" s="67"/>
      <c r="X6" s="67"/>
      <c r="Y6" s="67"/>
      <c r="Z6" s="67"/>
      <c r="AA6" s="67"/>
      <c r="AB6" s="67"/>
    </row>
    <row r="7" spans="1:28" s="65" customFormat="1" x14ac:dyDescent="0.3">
      <c r="A7" s="67"/>
      <c r="B7" s="131"/>
    </row>
    <row r="8" spans="1:28" s="65" customFormat="1" ht="57.6" x14ac:dyDescent="0.3">
      <c r="A8" s="67"/>
      <c r="B8" s="159" t="s">
        <v>297</v>
      </c>
    </row>
    <row r="9" spans="1:28" s="65" customFormat="1" ht="57.6" x14ac:dyDescent="0.3">
      <c r="A9" s="67"/>
      <c r="B9" s="66" t="s">
        <v>580</v>
      </c>
    </row>
    <row r="10" spans="1:28" s="67" customFormat="1" x14ac:dyDescent="0.3">
      <c r="B10" s="186"/>
    </row>
    <row r="11" spans="1:28" s="65" customFormat="1" ht="72" x14ac:dyDescent="0.3">
      <c r="A11" s="67"/>
      <c r="B11" s="159" t="s">
        <v>298</v>
      </c>
    </row>
    <row r="12" spans="1:28" s="67" customFormat="1" ht="100.8" x14ac:dyDescent="0.3">
      <c r="B12" s="66" t="s">
        <v>568</v>
      </c>
    </row>
    <row r="13" spans="1:28" s="67" customFormat="1" x14ac:dyDescent="0.3">
      <c r="B13" s="186"/>
    </row>
    <row r="14" spans="1:28" s="65" customFormat="1" ht="72" x14ac:dyDescent="0.3">
      <c r="A14" s="67"/>
      <c r="B14" s="159" t="s">
        <v>299</v>
      </c>
    </row>
    <row r="15" spans="1:28" s="67" customFormat="1" ht="57.6" x14ac:dyDescent="0.3">
      <c r="B15" s="66" t="s">
        <v>567</v>
      </c>
    </row>
    <row r="16" spans="1:28" s="65" customFormat="1" x14ac:dyDescent="0.3">
      <c r="A16" s="67"/>
    </row>
    <row r="17" spans="1:1" s="67" customFormat="1" x14ac:dyDescent="0.3"/>
    <row r="18" spans="1:1" s="67" customFormat="1" x14ac:dyDescent="0.3"/>
    <row r="19" spans="1:1" s="65" customFormat="1" x14ac:dyDescent="0.3">
      <c r="A19" s="67"/>
    </row>
    <row r="20" spans="1:1" s="67" customFormat="1" x14ac:dyDescent="0.3"/>
    <row r="21" spans="1:1" s="67" customFormat="1" x14ac:dyDescent="0.3"/>
    <row r="22" spans="1:1" s="65" customFormat="1" x14ac:dyDescent="0.3">
      <c r="A22" s="67"/>
    </row>
    <row r="24" spans="1:1" s="67" customFormat="1" x14ac:dyDescent="0.3"/>
    <row r="25" spans="1:1" s="67" customFormat="1" x14ac:dyDescent="0.3"/>
    <row r="26" spans="1:1" s="65" customFormat="1" x14ac:dyDescent="0.3">
      <c r="A26" s="67"/>
    </row>
    <row r="27" spans="1:1" s="65" customFormat="1" x14ac:dyDescent="0.3">
      <c r="A27" s="67"/>
    </row>
    <row r="28" spans="1:1" s="67" customFormat="1" x14ac:dyDescent="0.3"/>
    <row r="29" spans="1:1" s="67" customFormat="1" x14ac:dyDescent="0.3"/>
    <row r="31" spans="1:1" s="67" customFormat="1" x14ac:dyDescent="0.3"/>
    <row r="32" spans="1:1" s="67" customFormat="1" x14ac:dyDescent="0.3"/>
    <row r="33" spans="1:1" s="67" customFormat="1" x14ac:dyDescent="0.3"/>
    <row r="34" spans="1:1" s="67" customFormat="1" x14ac:dyDescent="0.3"/>
    <row r="35" spans="1:1" s="67" customFormat="1" x14ac:dyDescent="0.3"/>
    <row r="36" spans="1:1" s="65" customFormat="1" x14ac:dyDescent="0.3">
      <c r="A36" s="67"/>
    </row>
    <row r="37" spans="1:1" s="67" customFormat="1" x14ac:dyDescent="0.3"/>
    <row r="38" spans="1:1" s="67" customFormat="1" x14ac:dyDescent="0.3"/>
    <row r="40" spans="1:1" s="67" customFormat="1" x14ac:dyDescent="0.3"/>
    <row r="41" spans="1:1" s="67" customFormat="1" x14ac:dyDescent="0.3"/>
    <row r="42" spans="1:1" s="67" customFormat="1" x14ac:dyDescent="0.3"/>
    <row r="43" spans="1:1" s="67" customFormat="1" x14ac:dyDescent="0.3"/>
    <row r="44" spans="1:1" s="67" customFormat="1" x14ac:dyDescent="0.3"/>
    <row r="45" spans="1:1" s="67" customFormat="1" x14ac:dyDescent="0.3"/>
    <row r="46" spans="1:1" s="67" customFormat="1" x14ac:dyDescent="0.3"/>
    <row r="47" spans="1:1" s="67" customFormat="1" x14ac:dyDescent="0.3"/>
    <row r="48" spans="1:1" s="65" customFormat="1" x14ac:dyDescent="0.3">
      <c r="A48" s="67"/>
    </row>
    <row r="49" s="67" customFormat="1" x14ac:dyDescent="0.3"/>
    <row r="50" s="67" customFormat="1" x14ac:dyDescent="0.3"/>
    <row r="52" s="67" customFormat="1" x14ac:dyDescent="0.3"/>
    <row r="55" s="67" customFormat="1" x14ac:dyDescent="0.3"/>
    <row r="58" s="67" customFormat="1" x14ac:dyDescent="0.3"/>
  </sheetData>
  <customSheetViews>
    <customSheetView guid="{FE77BB71-5BF9-4AB3-8CB7-40822B8D7754}" topLeftCell="A16">
      <selection activeCell="A25" sqref="A25:XFD25"/>
      <pageMargins left="0.45" right="0.45" top="0.5" bottom="0.5" header="0.3" footer="0.05"/>
      <pageSetup scale="80" fitToHeight="7" orientation="landscape" r:id="rId1"/>
      <headerFooter>
        <oddFooter>&amp;R&amp;P</oddFooter>
      </headerFooter>
    </customSheetView>
    <customSheetView guid="{314EE3D1-E070-4CC7-AC0A-800D99D32560}">
      <selection activeCell="B3" sqref="B3"/>
      <rowBreaks count="1" manualBreakCount="1">
        <brk id="18" min="1" max="1" man="1"/>
      </rowBreaks>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35"/>
  <sheetViews>
    <sheetView zoomScaleNormal="100" workbookViewId="0">
      <selection activeCell="K4" sqref="K4"/>
    </sheetView>
  </sheetViews>
  <sheetFormatPr defaultRowHeight="14.4" x14ac:dyDescent="0.3"/>
  <cols>
    <col min="1" max="1" width="5.5546875" customWidth="1"/>
    <col min="2" max="2" width="70.6640625" customWidth="1"/>
    <col min="3" max="3" width="12.88671875" customWidth="1"/>
    <col min="4" max="7" width="12.88671875" hidden="1" customWidth="1"/>
    <col min="8" max="12" width="12.88671875" customWidth="1"/>
    <col min="13" max="13" width="0.109375" hidden="1" customWidth="1"/>
    <col min="14" max="17" width="8.33203125" hidden="1" customWidth="1"/>
    <col min="18" max="18" width="7.6640625" hidden="1" customWidth="1"/>
    <col min="19" max="23" width="8.33203125" hidden="1" customWidth="1"/>
  </cols>
  <sheetData>
    <row r="1" spans="2:23" ht="18.75" customHeight="1" x14ac:dyDescent="0.3">
      <c r="B1" s="233" t="s">
        <v>226</v>
      </c>
      <c r="C1" s="234"/>
      <c r="D1" s="234"/>
      <c r="E1" s="234"/>
      <c r="F1" s="234"/>
      <c r="G1" s="234"/>
      <c r="H1" s="234"/>
      <c r="I1" s="234"/>
      <c r="J1" s="234"/>
      <c r="K1" s="234"/>
      <c r="L1" s="234"/>
    </row>
    <row r="3" spans="2:23" ht="45" customHeight="1" x14ac:dyDescent="0.3">
      <c r="B3" s="122" t="s">
        <v>275</v>
      </c>
      <c r="C3" s="93" t="s">
        <v>412</v>
      </c>
      <c r="D3" s="93" t="s">
        <v>248</v>
      </c>
      <c r="E3" s="93" t="s">
        <v>249</v>
      </c>
      <c r="F3" s="93" t="s">
        <v>250</v>
      </c>
      <c r="G3" s="93" t="s">
        <v>231</v>
      </c>
      <c r="H3" s="93" t="s">
        <v>413</v>
      </c>
      <c r="I3" s="93" t="s">
        <v>414</v>
      </c>
      <c r="J3" s="93" t="s">
        <v>415</v>
      </c>
      <c r="K3" s="93" t="s">
        <v>416</v>
      </c>
      <c r="L3" s="93" t="s">
        <v>417</v>
      </c>
      <c r="N3" s="119" t="s">
        <v>227</v>
      </c>
      <c r="O3" s="119" t="s">
        <v>228</v>
      </c>
      <c r="P3" s="119" t="s">
        <v>229</v>
      </c>
      <c r="Q3" s="119" t="s">
        <v>230</v>
      </c>
      <c r="R3" s="119" t="s">
        <v>231</v>
      </c>
      <c r="S3" s="119" t="s">
        <v>232</v>
      </c>
      <c r="T3" s="119" t="s">
        <v>233</v>
      </c>
      <c r="U3" s="119" t="s">
        <v>234</v>
      </c>
      <c r="V3" s="119" t="s">
        <v>235</v>
      </c>
      <c r="W3" s="119" t="s">
        <v>236</v>
      </c>
    </row>
    <row r="4" spans="2:23" x14ac:dyDescent="0.3">
      <c r="B4" s="123" t="s">
        <v>265</v>
      </c>
      <c r="C4" s="153" t="s">
        <v>453</v>
      </c>
      <c r="D4" s="153"/>
      <c r="E4" s="153"/>
      <c r="F4" s="153"/>
      <c r="G4" s="153"/>
      <c r="H4" s="153" t="s">
        <v>453</v>
      </c>
      <c r="I4" s="153" t="s">
        <v>453</v>
      </c>
      <c r="J4" s="153"/>
      <c r="K4" s="153" t="s">
        <v>453</v>
      </c>
      <c r="L4" s="153"/>
      <c r="N4" t="str">
        <f>IF(C4="Y",$B$4,"")</f>
        <v>Student Growth Percentile for Low-Income Students</v>
      </c>
      <c r="O4" t="str">
        <f t="shared" ref="O4:W4" si="0">IF(D4="Y",$B$4,"")</f>
        <v/>
      </c>
      <c r="P4" t="str">
        <f t="shared" si="0"/>
        <v/>
      </c>
      <c r="Q4" t="str">
        <f t="shared" si="0"/>
        <v/>
      </c>
      <c r="R4" t="str">
        <f t="shared" si="0"/>
        <v/>
      </c>
      <c r="S4" t="str">
        <f t="shared" si="0"/>
        <v>Student Growth Percentile for Low-Income Students</v>
      </c>
      <c r="T4" t="str">
        <f t="shared" si="0"/>
        <v>Student Growth Percentile for Low-Income Students</v>
      </c>
      <c r="U4" t="str">
        <f t="shared" si="0"/>
        <v/>
      </c>
      <c r="V4" t="str">
        <f t="shared" si="0"/>
        <v>Student Growth Percentile for Low-Income Students</v>
      </c>
      <c r="W4" t="str">
        <f t="shared" si="0"/>
        <v/>
      </c>
    </row>
    <row r="5" spans="2:23" x14ac:dyDescent="0.3">
      <c r="B5" s="123" t="s">
        <v>237</v>
      </c>
      <c r="C5" s="153" t="s">
        <v>453</v>
      </c>
      <c r="D5" s="153"/>
      <c r="E5" s="153"/>
      <c r="F5" s="153"/>
      <c r="G5" s="153"/>
      <c r="H5" s="153"/>
      <c r="I5" s="153"/>
      <c r="J5" s="153"/>
      <c r="K5" s="153" t="s">
        <v>453</v>
      </c>
      <c r="L5" s="153"/>
      <c r="N5" t="str">
        <f>IF(C5="Y",CONCATENATE(N4,CHAR(10),$B5),N4)</f>
        <v>Student Growth Percentile for Low-Income Students
Student Average Daily Attendance</v>
      </c>
      <c r="O5" t="str">
        <f t="shared" ref="O5:W5" si="1">IF(D5="Y",CONCATENATE(O4,CHAR(10),$B5),O4)</f>
        <v/>
      </c>
      <c r="P5" t="str">
        <f t="shared" si="1"/>
        <v/>
      </c>
      <c r="Q5" t="str">
        <f t="shared" si="1"/>
        <v/>
      </c>
      <c r="R5" t="str">
        <f t="shared" si="1"/>
        <v/>
      </c>
      <c r="S5" t="str">
        <f t="shared" si="1"/>
        <v>Student Growth Percentile for Low-Income Students</v>
      </c>
      <c r="T5" t="str">
        <f t="shared" si="1"/>
        <v>Student Growth Percentile for Low-Income Students</v>
      </c>
      <c r="U5" t="str">
        <f t="shared" si="1"/>
        <v/>
      </c>
      <c r="V5" t="str">
        <f t="shared" si="1"/>
        <v>Student Growth Percentile for Low-Income Students
Student Average Daily Attendance</v>
      </c>
      <c r="W5" t="str">
        <f t="shared" si="1"/>
        <v/>
      </c>
    </row>
    <row r="6" spans="2:23" x14ac:dyDescent="0.3">
      <c r="B6" s="123" t="s">
        <v>468</v>
      </c>
      <c r="C6" s="153" t="s">
        <v>453</v>
      </c>
      <c r="D6" s="153"/>
      <c r="E6" s="153"/>
      <c r="F6" s="153"/>
      <c r="G6" s="153"/>
      <c r="H6" s="153" t="s">
        <v>453</v>
      </c>
      <c r="I6" s="153" t="s">
        <v>453</v>
      </c>
      <c r="J6" s="153"/>
      <c r="K6" s="153"/>
      <c r="L6" s="153"/>
      <c r="N6" t="str">
        <f t="shared" ref="N6:N29" si="2">IF(C6="Y",CONCATENATE(N5,CHAR(10),$B6),N5)</f>
        <v>Student Growth Percentile for Low-Income Students
Student Average Daily Attendance
Evidence of teachers incorporating student data to design coherent lessons.</v>
      </c>
      <c r="O6" t="str">
        <f t="shared" ref="O6:O29" si="3">IF(D6="Y",CONCATENATE(O5,CHAR(10),$B6),O5)</f>
        <v/>
      </c>
      <c r="P6" t="str">
        <f t="shared" ref="P6:P29" si="4">IF(E6="Y",CONCATENATE(P5,CHAR(10),$B6),P5)</f>
        <v/>
      </c>
      <c r="Q6" t="str">
        <f t="shared" ref="Q6:Q29" si="5">IF(F6="Y",CONCATENATE(Q5,CHAR(10),$B6),Q5)</f>
        <v/>
      </c>
      <c r="R6" t="str">
        <f t="shared" ref="R6:R29" si="6">IF(G6="Y",CONCATENATE(R5,CHAR(10),$B6),R5)</f>
        <v/>
      </c>
      <c r="S6" t="str">
        <f t="shared" ref="S6:S29" si="7">IF(H6="Y",CONCATENATE(S5,CHAR(10),$B6),S5)</f>
        <v>Student Growth Percentile for Low-Income Students
Evidence of teachers incorporating student data to design coherent lessons.</v>
      </c>
      <c r="T6" t="str">
        <f t="shared" ref="T6:T29" si="8">IF(I6="Y",CONCATENATE(T5,CHAR(10),$B6),T5)</f>
        <v>Student Growth Percentile for Low-Income Students
Evidence of teachers incorporating student data to design coherent lessons.</v>
      </c>
      <c r="U6" t="str">
        <f t="shared" ref="U6:U29" si="9">IF(J6="Y",CONCATENATE(U5,CHAR(10),$B6),U5)</f>
        <v/>
      </c>
      <c r="V6" t="str">
        <f t="shared" ref="V6:V29" si="10">IF(K6="Y",CONCATENATE(V5,CHAR(10),$B6),V5)</f>
        <v>Student Growth Percentile for Low-Income Students
Student Average Daily Attendance</v>
      </c>
      <c r="W6" t="str">
        <f t="shared" ref="W6:W29" si="11">IF(L6="Y",CONCATENATE(W5,CHAR(10),$B6),W5)</f>
        <v/>
      </c>
    </row>
    <row r="7" spans="2:23" x14ac:dyDescent="0.3">
      <c r="B7" s="123" t="s">
        <v>252</v>
      </c>
      <c r="C7" s="153"/>
      <c r="D7" s="153"/>
      <c r="E7" s="153"/>
      <c r="F7" s="153"/>
      <c r="G7" s="153"/>
      <c r="H7" s="153"/>
      <c r="I7" s="153" t="s">
        <v>453</v>
      </c>
      <c r="J7" s="153"/>
      <c r="K7" s="153"/>
      <c r="L7" s="153"/>
      <c r="N7" t="str">
        <f t="shared" si="2"/>
        <v>Student Growth Percentile for Low-Income Students
Student Average Daily Attendance
Evidence of teachers incorporating student data to design coherent lessons.</v>
      </c>
      <c r="O7" t="str">
        <f t="shared" si="3"/>
        <v/>
      </c>
      <c r="P7" t="str">
        <f t="shared" si="4"/>
        <v/>
      </c>
      <c r="Q7" t="str">
        <f t="shared" si="5"/>
        <v/>
      </c>
      <c r="R7" t="str">
        <f t="shared" si="6"/>
        <v/>
      </c>
      <c r="S7" t="str">
        <f t="shared" si="7"/>
        <v>Student Growth Percentile for Low-Income Students
Evidence of teachers incorporating student data to design coherent lessons.</v>
      </c>
      <c r="T7" t="str">
        <f t="shared" si="8"/>
        <v>Student Growth Percentile for Low-Income Students
Evidence of teachers incorporating student data to design coherent lessons.
Student Credit Accruals (HS Students)</v>
      </c>
      <c r="U7" t="str">
        <f t="shared" si="9"/>
        <v/>
      </c>
      <c r="V7" t="str">
        <f t="shared" si="10"/>
        <v>Student Growth Percentile for Low-Income Students
Student Average Daily Attendance</v>
      </c>
      <c r="W7" t="str">
        <f t="shared" si="11"/>
        <v/>
      </c>
    </row>
    <row r="8" spans="2:23" x14ac:dyDescent="0.3">
      <c r="B8" s="123" t="s">
        <v>238</v>
      </c>
      <c r="C8" s="153"/>
      <c r="D8" s="153"/>
      <c r="E8" s="153"/>
      <c r="F8" s="153"/>
      <c r="G8" s="153"/>
      <c r="H8" s="153"/>
      <c r="I8" s="153"/>
      <c r="J8" s="153"/>
      <c r="K8" s="153"/>
      <c r="L8" s="153"/>
      <c r="N8" t="str">
        <f t="shared" si="2"/>
        <v>Student Growth Percentile for Low-Income Students
Student Average Daily Attendance
Evidence of teachers incorporating student data to design coherent lessons.</v>
      </c>
      <c r="O8" t="str">
        <f t="shared" si="3"/>
        <v/>
      </c>
      <c r="P8" t="str">
        <f t="shared" si="4"/>
        <v/>
      </c>
      <c r="Q8" t="str">
        <f t="shared" si="5"/>
        <v/>
      </c>
      <c r="R8" t="str">
        <f t="shared" si="6"/>
        <v/>
      </c>
      <c r="S8" t="str">
        <f t="shared" si="7"/>
        <v>Student Growth Percentile for Low-Income Students
Evidence of teachers incorporating student data to design coherent lessons.</v>
      </c>
      <c r="T8" t="str">
        <f t="shared" si="8"/>
        <v>Student Growth Percentile for Low-Income Students
Evidence of teachers incorporating student data to design coherent lessons.
Student Credit Accruals (HS Students)</v>
      </c>
      <c r="U8" t="str">
        <f t="shared" si="9"/>
        <v/>
      </c>
      <c r="V8" t="str">
        <f t="shared" si="10"/>
        <v>Student Growth Percentile for Low-Income Students
Student Average Daily Attendance</v>
      </c>
      <c r="W8" t="str">
        <f t="shared" si="11"/>
        <v/>
      </c>
    </row>
    <row r="9" spans="2:23" x14ac:dyDescent="0.3">
      <c r="B9" s="123" t="s">
        <v>251</v>
      </c>
      <c r="C9" s="153"/>
      <c r="D9" s="153"/>
      <c r="E9" s="153"/>
      <c r="F9" s="153"/>
      <c r="G9" s="153"/>
      <c r="H9" s="153"/>
      <c r="I9" s="153"/>
      <c r="J9" s="153"/>
      <c r="K9" s="153"/>
      <c r="L9" s="153"/>
      <c r="N9" t="str">
        <f t="shared" si="2"/>
        <v>Student Growth Percentile for Low-Income Students
Student Average Daily Attendance
Evidence of teachers incorporating student data to design coherent lessons.</v>
      </c>
      <c r="O9" t="str">
        <f t="shared" si="3"/>
        <v/>
      </c>
      <c r="P9" t="str">
        <f t="shared" si="4"/>
        <v/>
      </c>
      <c r="Q9" t="str">
        <f t="shared" si="5"/>
        <v/>
      </c>
      <c r="R9" t="str">
        <f t="shared" si="6"/>
        <v/>
      </c>
      <c r="S9" t="str">
        <f t="shared" si="7"/>
        <v>Student Growth Percentile for Low-Income Students
Evidence of teachers incorporating student data to design coherent lessons.</v>
      </c>
      <c r="T9" t="str">
        <f t="shared" si="8"/>
        <v>Student Growth Percentile for Low-Income Students
Evidence of teachers incorporating student data to design coherent lessons.
Student Credit Accruals (HS Students)</v>
      </c>
      <c r="U9" t="str">
        <f t="shared" si="9"/>
        <v/>
      </c>
      <c r="V9" t="str">
        <f t="shared" si="10"/>
        <v>Student Growth Percentile for Low-Income Students
Student Average Daily Attendance</v>
      </c>
      <c r="W9" t="str">
        <f t="shared" si="11"/>
        <v/>
      </c>
    </row>
    <row r="10" spans="2:23" x14ac:dyDescent="0.3">
      <c r="B10" s="123" t="s">
        <v>239</v>
      </c>
      <c r="C10" s="153"/>
      <c r="D10" s="153"/>
      <c r="E10" s="153"/>
      <c r="F10" s="153"/>
      <c r="G10" s="153"/>
      <c r="H10" s="153"/>
      <c r="I10" s="153"/>
      <c r="J10" s="153"/>
      <c r="K10" s="153" t="s">
        <v>453</v>
      </c>
      <c r="L10" s="153"/>
      <c r="N10" t="str">
        <f t="shared" si="2"/>
        <v>Student Growth Percentile for Low-Income Students
Student Average Daily Attendance
Evidence of teachers incorporating student data to design coherent lessons.</v>
      </c>
      <c r="O10" t="str">
        <f t="shared" si="3"/>
        <v/>
      </c>
      <c r="P10" t="str">
        <f t="shared" si="4"/>
        <v/>
      </c>
      <c r="Q10" t="str">
        <f t="shared" si="5"/>
        <v/>
      </c>
      <c r="R10" t="str">
        <f t="shared" si="6"/>
        <v/>
      </c>
      <c r="S10" t="str">
        <f t="shared" si="7"/>
        <v>Student Growth Percentile for Low-Income Students
Evidence of teachers incorporating student data to design coherent lessons.</v>
      </c>
      <c r="T10" t="str">
        <f t="shared" si="8"/>
        <v>Student Growth Percentile for Low-Income Students
Evidence of teachers incorporating student data to design coherent lessons.
Student Credit Accruals (HS Students)</v>
      </c>
      <c r="U10" t="str">
        <f t="shared" si="9"/>
        <v/>
      </c>
      <c r="V10" t="str">
        <f t="shared" si="10"/>
        <v>Student Growth Percentile for Low-Income Students
Student Average Daily Attendance
Student Discipline Referrals</v>
      </c>
      <c r="W10" t="str">
        <f t="shared" si="11"/>
        <v/>
      </c>
    </row>
    <row r="11" spans="2:23" x14ac:dyDescent="0.3">
      <c r="B11" s="123" t="s">
        <v>240</v>
      </c>
      <c r="C11" s="153"/>
      <c r="D11" s="153"/>
      <c r="E11" s="153"/>
      <c r="F11" s="153"/>
      <c r="G11" s="153"/>
      <c r="H11" s="153"/>
      <c r="I11" s="153"/>
      <c r="J11" s="153"/>
      <c r="K11" s="153" t="s">
        <v>453</v>
      </c>
      <c r="L11" s="153"/>
      <c r="N11" t="str">
        <f t="shared" si="2"/>
        <v>Student Growth Percentile for Low-Income Students
Student Average Daily Attendance
Evidence of teachers incorporating student data to design coherent lessons.</v>
      </c>
      <c r="O11" t="str">
        <f t="shared" si="3"/>
        <v/>
      </c>
      <c r="P11" t="str">
        <f t="shared" si="4"/>
        <v/>
      </c>
      <c r="Q11" t="str">
        <f t="shared" si="5"/>
        <v/>
      </c>
      <c r="R11" t="str">
        <f t="shared" si="6"/>
        <v/>
      </c>
      <c r="S11" t="str">
        <f t="shared" si="7"/>
        <v>Student Growth Percentile for Low-Income Students
Evidence of teachers incorporating student data to design coherent lessons.</v>
      </c>
      <c r="T11" t="str">
        <f t="shared" si="8"/>
        <v>Student Growth Percentile for Low-Income Students
Evidence of teachers incorporating student data to design coherent lessons.
Student Credit Accruals (HS Students)</v>
      </c>
      <c r="U11" t="str">
        <f t="shared" si="9"/>
        <v/>
      </c>
      <c r="V11" t="str">
        <f t="shared" si="10"/>
        <v>Student Growth Percentile for Low-Income Students
Student Average Daily Attendance
Student Discipline Referrals
Student Truancy Rate</v>
      </c>
      <c r="W11" t="str">
        <f t="shared" si="11"/>
        <v/>
      </c>
    </row>
    <row r="12" spans="2:23" x14ac:dyDescent="0.3">
      <c r="B12" s="123" t="s">
        <v>246</v>
      </c>
      <c r="C12" s="153" t="s">
        <v>453</v>
      </c>
      <c r="D12" s="153"/>
      <c r="E12" s="153"/>
      <c r="F12" s="153"/>
      <c r="G12" s="153"/>
      <c r="H12" s="153"/>
      <c r="I12" s="153" t="s">
        <v>453</v>
      </c>
      <c r="J12" s="153"/>
      <c r="K12" s="153"/>
      <c r="L12" s="153"/>
      <c r="N12" t="str">
        <f t="shared" si="2"/>
        <v>Student Growth Percentile for Low-Income Students
Student Average Daily Attendance
Evidence of teachers incorporating student data to design coherent lessons.
Student Performance on January Regents Exams</v>
      </c>
      <c r="O12" t="str">
        <f t="shared" si="3"/>
        <v/>
      </c>
      <c r="P12" t="str">
        <f t="shared" si="4"/>
        <v/>
      </c>
      <c r="Q12" t="str">
        <f t="shared" si="5"/>
        <v/>
      </c>
      <c r="R12" t="str">
        <f t="shared" si="6"/>
        <v/>
      </c>
      <c r="S12" t="str">
        <f t="shared" si="7"/>
        <v>Student Growth Percentile for Low-Income Students
Evidence of teachers incorporating student data to design coherent lessons.</v>
      </c>
      <c r="T12" t="str">
        <f t="shared" si="8"/>
        <v>Student Growth Percentile for Low-Income Students
Evidence of teachers incorporating student data to design coherent lessons.
Student Credit Accruals (HS Students)
Student Performance on January Regents Exams</v>
      </c>
      <c r="U12" t="str">
        <f t="shared" si="9"/>
        <v/>
      </c>
      <c r="V12" t="str">
        <f t="shared" si="10"/>
        <v>Student Growth Percentile for Low-Income Students
Student Average Daily Attendance
Student Discipline Referrals
Student Truancy Rate</v>
      </c>
      <c r="W12" t="str">
        <f t="shared" si="11"/>
        <v/>
      </c>
    </row>
    <row r="13" spans="2:23" x14ac:dyDescent="0.3">
      <c r="B13" s="123" t="s">
        <v>243</v>
      </c>
      <c r="C13" s="153" t="s">
        <v>453</v>
      </c>
      <c r="D13" s="153"/>
      <c r="E13" s="153"/>
      <c r="F13" s="153"/>
      <c r="G13" s="153"/>
      <c r="H13" s="153" t="s">
        <v>453</v>
      </c>
      <c r="I13" s="153"/>
      <c r="J13" s="153"/>
      <c r="K13" s="153"/>
      <c r="L13" s="153"/>
      <c r="N13" t="str">
        <f t="shared" si="2"/>
        <v>Student Growth Percentile for Low-Income Students
Student Average Daily Attendance
Evidence of teachers incorporating student data to design coherent lessons.
Student Performance on January Regents Exams
Student Participation in ELT Opportunities</v>
      </c>
      <c r="O13" t="str">
        <f t="shared" si="3"/>
        <v/>
      </c>
      <c r="P13" t="str">
        <f t="shared" si="4"/>
        <v/>
      </c>
      <c r="Q13" t="str">
        <f t="shared" si="5"/>
        <v/>
      </c>
      <c r="R13" t="str">
        <f t="shared" si="6"/>
        <v/>
      </c>
      <c r="S13" t="str">
        <f t="shared" si="7"/>
        <v>Student Growth Percentile for Low-Income Students
Evidence of teachers incorporating student data to design coherent lessons.
Student Participation in ELT Opportunities</v>
      </c>
      <c r="T13" t="str">
        <f t="shared" si="8"/>
        <v>Student Growth Percentile for Low-Income Students
Evidence of teachers incorporating student data to design coherent lessons.
Student Credit Accruals (HS Students)
Student Performance on January Regents Exams</v>
      </c>
      <c r="U13" t="str">
        <f t="shared" si="9"/>
        <v/>
      </c>
      <c r="V13" t="str">
        <f t="shared" si="10"/>
        <v>Student Growth Percentile for Low-Income Students
Student Average Daily Attendance
Student Discipline Referrals
Student Truancy Rate</v>
      </c>
      <c r="W13" t="str">
        <f t="shared" si="11"/>
        <v/>
      </c>
    </row>
    <row r="14" spans="2:23" x14ac:dyDescent="0.3">
      <c r="B14" s="123" t="s">
        <v>244</v>
      </c>
      <c r="C14" s="153" t="s">
        <v>453</v>
      </c>
      <c r="D14" s="153"/>
      <c r="E14" s="153"/>
      <c r="F14" s="153"/>
      <c r="G14" s="153"/>
      <c r="H14" s="153" t="s">
        <v>453</v>
      </c>
      <c r="I14" s="153"/>
      <c r="J14" s="153"/>
      <c r="K14" s="153"/>
      <c r="L14" s="153"/>
      <c r="N14"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v>
      </c>
      <c r="O14" t="str">
        <f t="shared" si="3"/>
        <v/>
      </c>
      <c r="P14" t="str">
        <f t="shared" si="4"/>
        <v/>
      </c>
      <c r="Q14" t="str">
        <f t="shared" si="5"/>
        <v/>
      </c>
      <c r="R14" t="str">
        <f t="shared" si="6"/>
        <v/>
      </c>
      <c r="S14" t="str">
        <f t="shared" si="7"/>
        <v>Student Growth Percentile for Low-Income Students
Evidence of teachers incorporating student data to design coherent lessons.
Student Participation in ELT Opportunities
Minutes of Expanded Learning Time (ELT) Offered</v>
      </c>
      <c r="T14" t="str">
        <f t="shared" si="8"/>
        <v>Student Growth Percentile for Low-Income Students
Evidence of teachers incorporating student data to design coherent lessons.
Student Credit Accruals (HS Students)
Student Performance on January Regents Exams</v>
      </c>
      <c r="U14" t="str">
        <f t="shared" si="9"/>
        <v/>
      </c>
      <c r="V14" t="str">
        <f t="shared" si="10"/>
        <v>Student Growth Percentile for Low-Income Students
Student Average Daily Attendance
Student Discipline Referrals
Student Truancy Rate</v>
      </c>
      <c r="W14" t="str">
        <f t="shared" si="11"/>
        <v/>
      </c>
    </row>
    <row r="15" spans="2:23" x14ac:dyDescent="0.3">
      <c r="B15" s="123" t="s">
        <v>253</v>
      </c>
      <c r="C15" s="153"/>
      <c r="D15" s="153"/>
      <c r="E15" s="153"/>
      <c r="F15" s="153"/>
      <c r="G15" s="153"/>
      <c r="H15" s="153"/>
      <c r="I15" s="153"/>
      <c r="J15" s="153"/>
      <c r="K15" s="153"/>
      <c r="L15" s="153"/>
      <c r="N15"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v>
      </c>
      <c r="O15" t="str">
        <f t="shared" si="3"/>
        <v/>
      </c>
      <c r="P15" t="str">
        <f t="shared" si="4"/>
        <v/>
      </c>
      <c r="Q15" t="str">
        <f t="shared" si="5"/>
        <v/>
      </c>
      <c r="R15" t="str">
        <f t="shared" si="6"/>
        <v/>
      </c>
      <c r="S15" t="str">
        <f t="shared" si="7"/>
        <v>Student Growth Percentile for Low-Income Students
Evidence of teachers incorporating student data to design coherent lessons.
Student Participation in ELT Opportunities
Minutes of Expanded Learning Time (ELT) Offered</v>
      </c>
      <c r="T15" t="str">
        <f t="shared" si="8"/>
        <v>Student Growth Percentile for Low-Income Students
Evidence of teachers incorporating student data to design coherent lessons.
Student Credit Accruals (HS Students)
Student Performance on January Regents Exams</v>
      </c>
      <c r="U15" t="str">
        <f t="shared" si="9"/>
        <v/>
      </c>
      <c r="V15" t="str">
        <f t="shared" si="10"/>
        <v>Student Growth Percentile for Low-Income Students
Student Average Daily Attendance
Student Discipline Referrals
Student Truancy Rate</v>
      </c>
      <c r="W15" t="str">
        <f t="shared" si="11"/>
        <v/>
      </c>
    </row>
    <row r="16" spans="2:23" x14ac:dyDescent="0.3">
      <c r="B16" s="123" t="s">
        <v>241</v>
      </c>
      <c r="C16" s="153"/>
      <c r="D16" s="153"/>
      <c r="E16" s="153"/>
      <c r="F16" s="153"/>
      <c r="G16" s="153"/>
      <c r="H16" s="153"/>
      <c r="I16" s="153"/>
      <c r="J16" s="153" t="s">
        <v>453</v>
      </c>
      <c r="K16" s="153"/>
      <c r="L16" s="153"/>
      <c r="N16"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v>
      </c>
      <c r="O16" t="str">
        <f t="shared" si="3"/>
        <v/>
      </c>
      <c r="P16" t="str">
        <f t="shared" si="4"/>
        <v/>
      </c>
      <c r="Q16" t="str">
        <f t="shared" si="5"/>
        <v/>
      </c>
      <c r="R16" t="str">
        <f t="shared" si="6"/>
        <v/>
      </c>
      <c r="S16" t="str">
        <f t="shared" si="7"/>
        <v>Student Growth Percentile for Low-Income Students
Evidence of teachers incorporating student data to design coherent lessons.
Student Participation in ELT Opportunities
Minutes of Expanded Learning Time (ELT) Offered</v>
      </c>
      <c r="T16" t="str">
        <f t="shared" si="8"/>
        <v>Student Growth Percentile for Low-Income Students
Evidence of teachers incorporating student data to design coherent lessons.
Student Credit Accruals (HS Students)
Student Performance on January Regents Exams</v>
      </c>
      <c r="U16" t="str">
        <f t="shared" si="9"/>
        <v xml:space="preserve">
Teachers Rated as "Effective" and "Highly Effective"</v>
      </c>
      <c r="V16" t="str">
        <f t="shared" si="10"/>
        <v>Student Growth Percentile for Low-Income Students
Student Average Daily Attendance
Student Discipline Referrals
Student Truancy Rate</v>
      </c>
      <c r="W16" t="str">
        <f t="shared" si="11"/>
        <v/>
      </c>
    </row>
    <row r="17" spans="2:23" x14ac:dyDescent="0.3">
      <c r="B17" s="123" t="s">
        <v>242</v>
      </c>
      <c r="C17" s="153" t="s">
        <v>453</v>
      </c>
      <c r="D17" s="153"/>
      <c r="E17" s="153"/>
      <c r="F17" s="153"/>
      <c r="G17" s="153"/>
      <c r="H17" s="153"/>
      <c r="I17" s="153"/>
      <c r="J17" s="153" t="s">
        <v>453</v>
      </c>
      <c r="K17" s="153"/>
      <c r="L17" s="153"/>
      <c r="N17"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v>
      </c>
      <c r="O17" t="str">
        <f t="shared" si="3"/>
        <v/>
      </c>
      <c r="P17" t="str">
        <f t="shared" si="4"/>
        <v/>
      </c>
      <c r="Q17" t="str">
        <f t="shared" si="5"/>
        <v/>
      </c>
      <c r="R17" t="str">
        <f t="shared" si="6"/>
        <v/>
      </c>
      <c r="S17" t="str">
        <f t="shared" si="7"/>
        <v>Student Growth Percentile for Low-Income Students
Evidence of teachers incorporating student data to design coherent lessons.
Student Participation in ELT Opportunities
Minutes of Expanded Learning Time (ELT) Offered</v>
      </c>
      <c r="T17" t="str">
        <f t="shared" si="8"/>
        <v>Student Growth Percentile for Low-Income Students
Evidence of teachers incorporating student data to design coherent lessons.
Student Credit Accruals (HS Students)
Student Performance on January Regents Exams</v>
      </c>
      <c r="U17" t="str">
        <f t="shared" si="9"/>
        <v xml:space="preserve">
Teachers Rated as "Effective" and "Highly Effective"
Teacher Attendance at Professional Development</v>
      </c>
      <c r="V17" t="str">
        <f t="shared" si="10"/>
        <v>Student Growth Percentile for Low-Income Students
Student Average Daily Attendance
Student Discipline Referrals
Student Truancy Rate</v>
      </c>
      <c r="W17" t="str">
        <f t="shared" si="11"/>
        <v/>
      </c>
    </row>
    <row r="18" spans="2:23" x14ac:dyDescent="0.3">
      <c r="B18" s="123" t="s">
        <v>245</v>
      </c>
      <c r="C18" s="153" t="s">
        <v>453</v>
      </c>
      <c r="D18" s="153"/>
      <c r="E18" s="153"/>
      <c r="F18" s="153"/>
      <c r="G18" s="153"/>
      <c r="H18" s="153"/>
      <c r="I18" s="153"/>
      <c r="J18" s="153"/>
      <c r="K18" s="153"/>
      <c r="L18" s="153" t="s">
        <v>453</v>
      </c>
      <c r="N18"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v>
      </c>
      <c r="O18" t="str">
        <f t="shared" si="3"/>
        <v/>
      </c>
      <c r="P18" t="str">
        <f t="shared" si="4"/>
        <v/>
      </c>
      <c r="Q18" t="str">
        <f t="shared" si="5"/>
        <v/>
      </c>
      <c r="R18" t="str">
        <f t="shared" si="6"/>
        <v/>
      </c>
      <c r="S18" t="str">
        <f t="shared" si="7"/>
        <v>Student Growth Percentile for Low-Income Students
Evidence of teachers incorporating student data to design coherent lessons.
Student Participation in ELT Opportunities
Minutes of Expanded Learning Time (ELT) Offered</v>
      </c>
      <c r="T18" t="str">
        <f t="shared" si="8"/>
        <v>Student Growth Percentile for Low-Income Students
Evidence of teachers incorporating student data to design coherent lessons.
Student Credit Accruals (HS Students)
Student Performance on January Regents Exams</v>
      </c>
      <c r="U18" t="str">
        <f t="shared" si="9"/>
        <v xml:space="preserve">
Teachers Rated as "Effective" and "Highly Effective"
Teacher Attendance at Professional Development</v>
      </c>
      <c r="V18" t="str">
        <f t="shared" si="10"/>
        <v>Student Growth Percentile for Low-Income Students
Student Average Daily Attendance
Student Discipline Referrals
Student Truancy Rate</v>
      </c>
      <c r="W18" t="str">
        <f t="shared" si="11"/>
        <v xml:space="preserve">
Parent Attendance at Workshops</v>
      </c>
    </row>
    <row r="19" spans="2:23" x14ac:dyDescent="0.3">
      <c r="B19" s="123" t="s">
        <v>254</v>
      </c>
      <c r="C19" s="153" t="s">
        <v>453</v>
      </c>
      <c r="D19" s="153"/>
      <c r="E19" s="153"/>
      <c r="F19" s="153"/>
      <c r="G19" s="153"/>
      <c r="H19" s="153"/>
      <c r="I19" s="153"/>
      <c r="J19" s="153"/>
      <c r="K19" s="153"/>
      <c r="L19" s="153" t="s">
        <v>453</v>
      </c>
      <c r="N19"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19" t="str">
        <f t="shared" si="3"/>
        <v/>
      </c>
      <c r="P19" t="str">
        <f t="shared" si="4"/>
        <v/>
      </c>
      <c r="Q19" t="str">
        <f t="shared" si="5"/>
        <v/>
      </c>
      <c r="R19" t="str">
        <f t="shared" si="6"/>
        <v/>
      </c>
      <c r="S19" t="str">
        <f t="shared" si="7"/>
        <v>Student Growth Percentile for Low-Income Students
Evidence of teachers incorporating student data to design coherent lessons.
Student Participation in ELT Opportunities
Minutes of Expanded Learning Time (ELT) Offered</v>
      </c>
      <c r="T19" t="str">
        <f t="shared" si="8"/>
        <v>Student Growth Percentile for Low-Income Students
Evidence of teachers incorporating student data to design coherent lessons.
Student Credit Accruals (HS Students)
Student Performance on January Regents Exams</v>
      </c>
      <c r="U19" t="str">
        <f t="shared" si="9"/>
        <v xml:space="preserve">
Teachers Rated as "Effective" and "Highly Effective"
Teacher Attendance at Professional Development</v>
      </c>
      <c r="V19" t="str">
        <f t="shared" si="10"/>
        <v>Student Growth Percentile for Low-Income Students
Student Average Daily Attendance
Student Discipline Referrals
Student Truancy Rate</v>
      </c>
      <c r="W19" t="str">
        <f t="shared" si="11"/>
        <v xml:space="preserve">
Parent Attendance at Workshops
Parent Participation in District/School Surveys</v>
      </c>
    </row>
    <row r="20" spans="2:23" x14ac:dyDescent="0.3">
      <c r="B20" s="124" t="s">
        <v>469</v>
      </c>
      <c r="C20" s="153"/>
      <c r="D20" s="153"/>
      <c r="E20" s="153"/>
      <c r="F20" s="153"/>
      <c r="G20" s="153"/>
      <c r="H20" s="153"/>
      <c r="I20" s="153"/>
      <c r="J20" s="153"/>
      <c r="K20" s="153"/>
      <c r="L20" s="153"/>
      <c r="N20"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0" t="str">
        <f t="shared" si="3"/>
        <v/>
      </c>
      <c r="P20" t="str">
        <f t="shared" si="4"/>
        <v/>
      </c>
      <c r="Q20" t="str">
        <f t="shared" si="5"/>
        <v/>
      </c>
      <c r="R20" t="str">
        <f t="shared" si="6"/>
        <v/>
      </c>
      <c r="S20" t="str">
        <f t="shared" si="7"/>
        <v>Student Growth Percentile for Low-Income Students
Evidence of teachers incorporating student data to design coherent lessons.
Student Participation in ELT Opportunities
Minutes of Expanded Learning Time (ELT) Offered</v>
      </c>
      <c r="T20" t="str">
        <f t="shared" si="8"/>
        <v>Student Growth Percentile for Low-Income Students
Evidence of teachers incorporating student data to design coherent lessons.
Student Credit Accruals (HS Students)
Student Performance on January Regents Exams</v>
      </c>
      <c r="U20" t="str">
        <f t="shared" si="9"/>
        <v xml:space="preserve">
Teachers Rated as "Effective" and "Highly Effective"
Teacher Attendance at Professional Development</v>
      </c>
      <c r="V20" t="str">
        <f t="shared" si="10"/>
        <v>Student Growth Percentile for Low-Income Students
Student Average Daily Attendance
Student Discipline Referrals
Student Truancy Rate</v>
      </c>
      <c r="W20" t="str">
        <f t="shared" si="11"/>
        <v xml:space="preserve">
Parent Attendance at Workshops
Parent Participation in District/School Surveys</v>
      </c>
    </row>
    <row r="21" spans="2:23" x14ac:dyDescent="0.3">
      <c r="B21" s="124"/>
      <c r="C21" s="153"/>
      <c r="D21" s="153"/>
      <c r="E21" s="153"/>
      <c r="F21" s="153"/>
      <c r="G21" s="153"/>
      <c r="H21" s="153"/>
      <c r="I21" s="153"/>
      <c r="J21" s="153"/>
      <c r="K21" s="153"/>
      <c r="L21" s="153"/>
      <c r="N21"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1" t="str">
        <f t="shared" si="3"/>
        <v/>
      </c>
      <c r="P21" t="str">
        <f t="shared" si="4"/>
        <v/>
      </c>
      <c r="Q21" t="str">
        <f t="shared" si="5"/>
        <v/>
      </c>
      <c r="R21" t="str">
        <f t="shared" si="6"/>
        <v/>
      </c>
      <c r="S21" t="str">
        <f t="shared" si="7"/>
        <v>Student Growth Percentile for Low-Income Students
Evidence of teachers incorporating student data to design coherent lessons.
Student Participation in ELT Opportunities
Minutes of Expanded Learning Time (ELT) Offered</v>
      </c>
      <c r="T21" t="str">
        <f t="shared" si="8"/>
        <v>Student Growth Percentile for Low-Income Students
Evidence of teachers incorporating student data to design coherent lessons.
Student Credit Accruals (HS Students)
Student Performance on January Regents Exams</v>
      </c>
      <c r="U21" t="str">
        <f t="shared" si="9"/>
        <v xml:space="preserve">
Teachers Rated as "Effective" and "Highly Effective"
Teacher Attendance at Professional Development</v>
      </c>
      <c r="V21" t="str">
        <f t="shared" si="10"/>
        <v>Student Growth Percentile for Low-Income Students
Student Average Daily Attendance
Student Discipline Referrals
Student Truancy Rate</v>
      </c>
      <c r="W21" t="str">
        <f t="shared" si="11"/>
        <v xml:space="preserve">
Parent Attendance at Workshops
Parent Participation in District/School Surveys</v>
      </c>
    </row>
    <row r="22" spans="2:23" x14ac:dyDescent="0.3">
      <c r="B22" s="124"/>
      <c r="C22" s="153"/>
      <c r="D22" s="153"/>
      <c r="E22" s="153"/>
      <c r="F22" s="153"/>
      <c r="G22" s="153"/>
      <c r="H22" s="153"/>
      <c r="I22" s="153"/>
      <c r="J22" s="153"/>
      <c r="K22" s="153"/>
      <c r="L22" s="153"/>
      <c r="N22"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2" t="str">
        <f t="shared" si="3"/>
        <v/>
      </c>
      <c r="P22" t="str">
        <f t="shared" si="4"/>
        <v/>
      </c>
      <c r="Q22" t="str">
        <f t="shared" si="5"/>
        <v/>
      </c>
      <c r="R22" t="str">
        <f t="shared" si="6"/>
        <v/>
      </c>
      <c r="S22" t="str">
        <f t="shared" si="7"/>
        <v>Student Growth Percentile for Low-Income Students
Evidence of teachers incorporating student data to design coherent lessons.
Student Participation in ELT Opportunities
Minutes of Expanded Learning Time (ELT) Offered</v>
      </c>
      <c r="T22" t="str">
        <f t="shared" si="8"/>
        <v>Student Growth Percentile for Low-Income Students
Evidence of teachers incorporating student data to design coherent lessons.
Student Credit Accruals (HS Students)
Student Performance on January Regents Exams</v>
      </c>
      <c r="U22" t="str">
        <f t="shared" si="9"/>
        <v xml:space="preserve">
Teachers Rated as "Effective" and "Highly Effective"
Teacher Attendance at Professional Development</v>
      </c>
      <c r="V22" t="str">
        <f t="shared" si="10"/>
        <v>Student Growth Percentile for Low-Income Students
Student Average Daily Attendance
Student Discipline Referrals
Student Truancy Rate</v>
      </c>
      <c r="W22" t="str">
        <f t="shared" si="11"/>
        <v xml:space="preserve">
Parent Attendance at Workshops
Parent Participation in District/School Surveys</v>
      </c>
    </row>
    <row r="23" spans="2:23" x14ac:dyDescent="0.3">
      <c r="B23" s="124"/>
      <c r="C23" s="153"/>
      <c r="D23" s="153"/>
      <c r="E23" s="153"/>
      <c r="F23" s="153"/>
      <c r="G23" s="153"/>
      <c r="H23" s="153"/>
      <c r="I23" s="153"/>
      <c r="J23" s="153"/>
      <c r="K23" s="153"/>
      <c r="L23" s="153"/>
      <c r="N23"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3" t="str">
        <f t="shared" si="3"/>
        <v/>
      </c>
      <c r="P23" t="str">
        <f t="shared" si="4"/>
        <v/>
      </c>
      <c r="Q23" t="str">
        <f t="shared" si="5"/>
        <v/>
      </c>
      <c r="R23" t="str">
        <f t="shared" si="6"/>
        <v/>
      </c>
      <c r="S23" t="str">
        <f t="shared" si="7"/>
        <v>Student Growth Percentile for Low-Income Students
Evidence of teachers incorporating student data to design coherent lessons.
Student Participation in ELT Opportunities
Minutes of Expanded Learning Time (ELT) Offered</v>
      </c>
      <c r="T23" t="str">
        <f t="shared" si="8"/>
        <v>Student Growth Percentile for Low-Income Students
Evidence of teachers incorporating student data to design coherent lessons.
Student Credit Accruals (HS Students)
Student Performance on January Regents Exams</v>
      </c>
      <c r="U23" t="str">
        <f t="shared" si="9"/>
        <v xml:space="preserve">
Teachers Rated as "Effective" and "Highly Effective"
Teacher Attendance at Professional Development</v>
      </c>
      <c r="V23" t="str">
        <f t="shared" si="10"/>
        <v>Student Growth Percentile for Low-Income Students
Student Average Daily Attendance
Student Discipline Referrals
Student Truancy Rate</v>
      </c>
      <c r="W23" t="str">
        <f t="shared" si="11"/>
        <v xml:space="preserve">
Parent Attendance at Workshops
Parent Participation in District/School Surveys</v>
      </c>
    </row>
    <row r="24" spans="2:23" x14ac:dyDescent="0.3">
      <c r="B24" s="124"/>
      <c r="C24" s="153"/>
      <c r="D24" s="153"/>
      <c r="E24" s="153"/>
      <c r="F24" s="153"/>
      <c r="G24" s="153"/>
      <c r="H24" s="153"/>
      <c r="I24" s="153"/>
      <c r="J24" s="153"/>
      <c r="K24" s="153"/>
      <c r="L24" s="153"/>
      <c r="N24"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4" t="str">
        <f t="shared" si="3"/>
        <v/>
      </c>
      <c r="P24" t="str">
        <f t="shared" si="4"/>
        <v/>
      </c>
      <c r="Q24" t="str">
        <f t="shared" si="5"/>
        <v/>
      </c>
      <c r="R24" t="str">
        <f t="shared" si="6"/>
        <v/>
      </c>
      <c r="S24" t="str">
        <f t="shared" si="7"/>
        <v>Student Growth Percentile for Low-Income Students
Evidence of teachers incorporating student data to design coherent lessons.
Student Participation in ELT Opportunities
Minutes of Expanded Learning Time (ELT) Offered</v>
      </c>
      <c r="T24" t="str">
        <f t="shared" si="8"/>
        <v>Student Growth Percentile for Low-Income Students
Evidence of teachers incorporating student data to design coherent lessons.
Student Credit Accruals (HS Students)
Student Performance on January Regents Exams</v>
      </c>
      <c r="U24" t="str">
        <f t="shared" si="9"/>
        <v xml:space="preserve">
Teachers Rated as "Effective" and "Highly Effective"
Teacher Attendance at Professional Development</v>
      </c>
      <c r="V24" t="str">
        <f t="shared" si="10"/>
        <v>Student Growth Percentile for Low-Income Students
Student Average Daily Attendance
Student Discipline Referrals
Student Truancy Rate</v>
      </c>
      <c r="W24" t="str">
        <f t="shared" si="11"/>
        <v xml:space="preserve">
Parent Attendance at Workshops
Parent Participation in District/School Surveys</v>
      </c>
    </row>
    <row r="25" spans="2:23" x14ac:dyDescent="0.3">
      <c r="B25" s="124"/>
      <c r="C25" s="153"/>
      <c r="D25" s="153"/>
      <c r="E25" s="153"/>
      <c r="F25" s="153"/>
      <c r="G25" s="153"/>
      <c r="H25" s="153"/>
      <c r="I25" s="153"/>
      <c r="J25" s="153"/>
      <c r="K25" s="153"/>
      <c r="L25" s="153"/>
      <c r="N25"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5" t="str">
        <f t="shared" si="3"/>
        <v/>
      </c>
      <c r="P25" t="str">
        <f t="shared" si="4"/>
        <v/>
      </c>
      <c r="Q25" t="str">
        <f t="shared" si="5"/>
        <v/>
      </c>
      <c r="R25" t="str">
        <f t="shared" si="6"/>
        <v/>
      </c>
      <c r="S25" t="str">
        <f t="shared" si="7"/>
        <v>Student Growth Percentile for Low-Income Students
Evidence of teachers incorporating student data to design coherent lessons.
Student Participation in ELT Opportunities
Minutes of Expanded Learning Time (ELT) Offered</v>
      </c>
      <c r="T25" t="str">
        <f t="shared" si="8"/>
        <v>Student Growth Percentile for Low-Income Students
Evidence of teachers incorporating student data to design coherent lessons.
Student Credit Accruals (HS Students)
Student Performance on January Regents Exams</v>
      </c>
      <c r="U25" t="str">
        <f t="shared" si="9"/>
        <v xml:space="preserve">
Teachers Rated as "Effective" and "Highly Effective"
Teacher Attendance at Professional Development</v>
      </c>
      <c r="V25" t="str">
        <f t="shared" si="10"/>
        <v>Student Growth Percentile for Low-Income Students
Student Average Daily Attendance
Student Discipline Referrals
Student Truancy Rate</v>
      </c>
      <c r="W25" t="str">
        <f t="shared" si="11"/>
        <v xml:space="preserve">
Parent Attendance at Workshops
Parent Participation in District/School Surveys</v>
      </c>
    </row>
    <row r="26" spans="2:23" x14ac:dyDescent="0.3">
      <c r="B26" s="124"/>
      <c r="C26" s="153"/>
      <c r="D26" s="153"/>
      <c r="E26" s="153"/>
      <c r="F26" s="153"/>
      <c r="G26" s="153"/>
      <c r="H26" s="153"/>
      <c r="I26" s="153"/>
      <c r="J26" s="153"/>
      <c r="K26" s="153"/>
      <c r="L26" s="153"/>
      <c r="N26"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6" t="str">
        <f t="shared" si="3"/>
        <v/>
      </c>
      <c r="P26" t="str">
        <f t="shared" si="4"/>
        <v/>
      </c>
      <c r="Q26" t="str">
        <f t="shared" si="5"/>
        <v/>
      </c>
      <c r="R26" t="str">
        <f t="shared" si="6"/>
        <v/>
      </c>
      <c r="S26" t="str">
        <f t="shared" si="7"/>
        <v>Student Growth Percentile for Low-Income Students
Evidence of teachers incorporating student data to design coherent lessons.
Student Participation in ELT Opportunities
Minutes of Expanded Learning Time (ELT) Offered</v>
      </c>
      <c r="T26" t="str">
        <f t="shared" si="8"/>
        <v>Student Growth Percentile for Low-Income Students
Evidence of teachers incorporating student data to design coherent lessons.
Student Credit Accruals (HS Students)
Student Performance on January Regents Exams</v>
      </c>
      <c r="U26" t="str">
        <f t="shared" si="9"/>
        <v xml:space="preserve">
Teachers Rated as "Effective" and "Highly Effective"
Teacher Attendance at Professional Development</v>
      </c>
      <c r="V26" t="str">
        <f t="shared" si="10"/>
        <v>Student Growth Percentile for Low-Income Students
Student Average Daily Attendance
Student Discipline Referrals
Student Truancy Rate</v>
      </c>
      <c r="W26" t="str">
        <f t="shared" si="11"/>
        <v xml:space="preserve">
Parent Attendance at Workshops
Parent Participation in District/School Surveys</v>
      </c>
    </row>
    <row r="27" spans="2:23" x14ac:dyDescent="0.3">
      <c r="B27" s="124"/>
      <c r="C27" s="153"/>
      <c r="D27" s="153"/>
      <c r="E27" s="153"/>
      <c r="F27" s="153"/>
      <c r="G27" s="153"/>
      <c r="H27" s="153"/>
      <c r="I27" s="153"/>
      <c r="J27" s="153"/>
      <c r="K27" s="153"/>
      <c r="L27" s="153"/>
      <c r="N27"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7" t="str">
        <f t="shared" si="3"/>
        <v/>
      </c>
      <c r="P27" t="str">
        <f t="shared" si="4"/>
        <v/>
      </c>
      <c r="Q27" t="str">
        <f t="shared" si="5"/>
        <v/>
      </c>
      <c r="R27" t="str">
        <f t="shared" si="6"/>
        <v/>
      </c>
      <c r="S27" t="str">
        <f t="shared" si="7"/>
        <v>Student Growth Percentile for Low-Income Students
Evidence of teachers incorporating student data to design coherent lessons.
Student Participation in ELT Opportunities
Minutes of Expanded Learning Time (ELT) Offered</v>
      </c>
      <c r="T27" t="str">
        <f t="shared" si="8"/>
        <v>Student Growth Percentile for Low-Income Students
Evidence of teachers incorporating student data to design coherent lessons.
Student Credit Accruals (HS Students)
Student Performance on January Regents Exams</v>
      </c>
      <c r="U27" t="str">
        <f t="shared" si="9"/>
        <v xml:space="preserve">
Teachers Rated as "Effective" and "Highly Effective"
Teacher Attendance at Professional Development</v>
      </c>
      <c r="V27" t="str">
        <f t="shared" si="10"/>
        <v>Student Growth Percentile for Low-Income Students
Student Average Daily Attendance
Student Discipline Referrals
Student Truancy Rate</v>
      </c>
      <c r="W27" t="str">
        <f t="shared" si="11"/>
        <v xml:space="preserve">
Parent Attendance at Workshops
Parent Participation in District/School Surveys</v>
      </c>
    </row>
    <row r="28" spans="2:23" x14ac:dyDescent="0.3">
      <c r="B28" s="124"/>
      <c r="C28" s="153"/>
      <c r="D28" s="153"/>
      <c r="E28" s="153"/>
      <c r="F28" s="153"/>
      <c r="G28" s="153"/>
      <c r="H28" s="153"/>
      <c r="I28" s="153"/>
      <c r="J28" s="153"/>
      <c r="K28" s="153"/>
      <c r="L28" s="153"/>
      <c r="N28"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8" t="str">
        <f t="shared" si="3"/>
        <v/>
      </c>
      <c r="P28" t="str">
        <f t="shared" si="4"/>
        <v/>
      </c>
      <c r="Q28" t="str">
        <f t="shared" si="5"/>
        <v/>
      </c>
      <c r="R28" t="str">
        <f t="shared" si="6"/>
        <v/>
      </c>
      <c r="S28" t="str">
        <f t="shared" si="7"/>
        <v>Student Growth Percentile for Low-Income Students
Evidence of teachers incorporating student data to design coherent lessons.
Student Participation in ELT Opportunities
Minutes of Expanded Learning Time (ELT) Offered</v>
      </c>
      <c r="T28" t="str">
        <f t="shared" si="8"/>
        <v>Student Growth Percentile for Low-Income Students
Evidence of teachers incorporating student data to design coherent lessons.
Student Credit Accruals (HS Students)
Student Performance on January Regents Exams</v>
      </c>
      <c r="U28" t="str">
        <f t="shared" si="9"/>
        <v xml:space="preserve">
Teachers Rated as "Effective" and "Highly Effective"
Teacher Attendance at Professional Development</v>
      </c>
      <c r="V28" t="str">
        <f t="shared" si="10"/>
        <v>Student Growth Percentile for Low-Income Students
Student Average Daily Attendance
Student Discipline Referrals
Student Truancy Rate</v>
      </c>
      <c r="W28" t="str">
        <f t="shared" si="11"/>
        <v xml:space="preserve">
Parent Attendance at Workshops
Parent Participation in District/School Surveys</v>
      </c>
    </row>
    <row r="29" spans="2:23" x14ac:dyDescent="0.3">
      <c r="B29" s="124"/>
      <c r="C29" s="153"/>
      <c r="D29" s="153"/>
      <c r="E29" s="153"/>
      <c r="F29" s="153"/>
      <c r="G29" s="153"/>
      <c r="H29" s="153"/>
      <c r="I29" s="153"/>
      <c r="J29" s="153"/>
      <c r="K29" s="153"/>
      <c r="L29" s="153"/>
      <c r="N29" t="str">
        <f t="shared" si="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29" t="str">
        <f t="shared" si="3"/>
        <v/>
      </c>
      <c r="P29" t="str">
        <f t="shared" si="4"/>
        <v/>
      </c>
      <c r="Q29" t="str">
        <f t="shared" si="5"/>
        <v/>
      </c>
      <c r="R29" t="str">
        <f t="shared" si="6"/>
        <v/>
      </c>
      <c r="S29" t="str">
        <f t="shared" si="7"/>
        <v>Student Growth Percentile for Low-Income Students
Evidence of teachers incorporating student data to design coherent lessons.
Student Participation in ELT Opportunities
Minutes of Expanded Learning Time (ELT) Offered</v>
      </c>
      <c r="T29" t="str">
        <f t="shared" si="8"/>
        <v>Student Growth Percentile for Low-Income Students
Evidence of teachers incorporating student data to design coherent lessons.
Student Credit Accruals (HS Students)
Student Performance on January Regents Exams</v>
      </c>
      <c r="U29" t="str">
        <f t="shared" si="9"/>
        <v xml:space="preserve">
Teachers Rated as "Effective" and "Highly Effective"
Teacher Attendance at Professional Development</v>
      </c>
      <c r="V29" t="str">
        <f t="shared" si="10"/>
        <v>Student Growth Percentile for Low-Income Students
Student Average Daily Attendance
Student Discipline Referrals
Student Truancy Rate</v>
      </c>
      <c r="W29" t="str">
        <f t="shared" si="11"/>
        <v xml:space="preserve">
Parent Attendance at Workshops
Parent Participation in District/School Surveys</v>
      </c>
    </row>
    <row r="30" spans="2:23" x14ac:dyDescent="0.3">
      <c r="B30" s="124"/>
      <c r="C30" s="153"/>
      <c r="D30" s="153"/>
      <c r="E30" s="153"/>
      <c r="F30" s="153"/>
      <c r="G30" s="153"/>
      <c r="H30" s="153"/>
      <c r="I30" s="153"/>
      <c r="J30" s="153"/>
      <c r="K30" s="153"/>
      <c r="L30" s="153"/>
      <c r="N30" t="str">
        <f t="shared" ref="N30:N35" si="12">IF(C30="Y",CONCATENATE(N29,CHAR(10),$B30),N29)</f>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0" t="str">
        <f t="shared" ref="O30:O35" si="13">IF(D30="Y",CONCATENATE(O29,CHAR(10),$B30),O29)</f>
        <v/>
      </c>
      <c r="P30" t="str">
        <f t="shared" ref="P30:P35" si="14">IF(E30="Y",CONCATENATE(P29,CHAR(10),$B30),P29)</f>
        <v/>
      </c>
      <c r="Q30" t="str">
        <f t="shared" ref="Q30:Q35" si="15">IF(F30="Y",CONCATENATE(Q29,CHAR(10),$B30),Q29)</f>
        <v/>
      </c>
      <c r="R30" t="str">
        <f t="shared" ref="R30:R35" si="16">IF(G30="Y",CONCATENATE(R29,CHAR(10),$B30),R29)</f>
        <v/>
      </c>
      <c r="S30" t="str">
        <f t="shared" ref="S30:S35" si="17">IF(H30="Y",CONCATENATE(S29,CHAR(10),$B30),S29)</f>
        <v>Student Growth Percentile for Low-Income Students
Evidence of teachers incorporating student data to design coherent lessons.
Student Participation in ELT Opportunities
Minutes of Expanded Learning Time (ELT) Offered</v>
      </c>
      <c r="T30" t="str">
        <f t="shared" ref="T30:T35" si="18">IF(I30="Y",CONCATENATE(T29,CHAR(10),$B30),T29)</f>
        <v>Student Growth Percentile for Low-Income Students
Evidence of teachers incorporating student data to design coherent lessons.
Student Credit Accruals (HS Students)
Student Performance on January Regents Exams</v>
      </c>
      <c r="U30" t="str">
        <f t="shared" ref="U30:U35" si="19">IF(J30="Y",CONCATENATE(U29,CHAR(10),$B30),U29)</f>
        <v xml:space="preserve">
Teachers Rated as "Effective" and "Highly Effective"
Teacher Attendance at Professional Development</v>
      </c>
      <c r="V30" t="str">
        <f t="shared" ref="V30:V35" si="20">IF(K30="Y",CONCATENATE(V29,CHAR(10),$B30),V29)</f>
        <v>Student Growth Percentile for Low-Income Students
Student Average Daily Attendance
Student Discipline Referrals
Student Truancy Rate</v>
      </c>
      <c r="W30" t="str">
        <f t="shared" ref="W30:W35" si="21">IF(L30="Y",CONCATENATE(W29,CHAR(10),$B30),W29)</f>
        <v xml:space="preserve">
Parent Attendance at Workshops
Parent Participation in District/School Surveys</v>
      </c>
    </row>
    <row r="31" spans="2:23" x14ac:dyDescent="0.3">
      <c r="B31" s="124"/>
      <c r="C31" s="153"/>
      <c r="D31" s="153"/>
      <c r="E31" s="153"/>
      <c r="F31" s="153"/>
      <c r="G31" s="153"/>
      <c r="H31" s="153"/>
      <c r="I31" s="153"/>
      <c r="J31" s="153"/>
      <c r="K31" s="153"/>
      <c r="L31" s="153"/>
      <c r="N31" t="str">
        <f t="shared" si="1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1" t="str">
        <f t="shared" si="13"/>
        <v/>
      </c>
      <c r="P31" t="str">
        <f t="shared" si="14"/>
        <v/>
      </c>
      <c r="Q31" t="str">
        <f t="shared" si="15"/>
        <v/>
      </c>
      <c r="R31" t="str">
        <f t="shared" si="16"/>
        <v/>
      </c>
      <c r="S31" t="str">
        <f t="shared" si="17"/>
        <v>Student Growth Percentile for Low-Income Students
Evidence of teachers incorporating student data to design coherent lessons.
Student Participation in ELT Opportunities
Minutes of Expanded Learning Time (ELT) Offered</v>
      </c>
      <c r="T31" t="str">
        <f t="shared" si="18"/>
        <v>Student Growth Percentile for Low-Income Students
Evidence of teachers incorporating student data to design coherent lessons.
Student Credit Accruals (HS Students)
Student Performance on January Regents Exams</v>
      </c>
      <c r="U31" t="str">
        <f t="shared" si="19"/>
        <v xml:space="preserve">
Teachers Rated as "Effective" and "Highly Effective"
Teacher Attendance at Professional Development</v>
      </c>
      <c r="V31" t="str">
        <f t="shared" si="20"/>
        <v>Student Growth Percentile for Low-Income Students
Student Average Daily Attendance
Student Discipline Referrals
Student Truancy Rate</v>
      </c>
      <c r="W31" t="str">
        <f t="shared" si="21"/>
        <v xml:space="preserve">
Parent Attendance at Workshops
Parent Participation in District/School Surveys</v>
      </c>
    </row>
    <row r="32" spans="2:23" x14ac:dyDescent="0.3">
      <c r="B32" s="124"/>
      <c r="C32" s="153"/>
      <c r="D32" s="153"/>
      <c r="E32" s="153"/>
      <c r="F32" s="153"/>
      <c r="G32" s="153"/>
      <c r="H32" s="153"/>
      <c r="I32" s="153"/>
      <c r="J32" s="153"/>
      <c r="K32" s="153"/>
      <c r="L32" s="153"/>
      <c r="N32" t="str">
        <f t="shared" si="1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2" t="str">
        <f t="shared" si="13"/>
        <v/>
      </c>
      <c r="P32" t="str">
        <f t="shared" si="14"/>
        <v/>
      </c>
      <c r="Q32" t="str">
        <f t="shared" si="15"/>
        <v/>
      </c>
      <c r="R32" t="str">
        <f t="shared" si="16"/>
        <v/>
      </c>
      <c r="S32" t="str">
        <f t="shared" si="17"/>
        <v>Student Growth Percentile for Low-Income Students
Evidence of teachers incorporating student data to design coherent lessons.
Student Participation in ELT Opportunities
Minutes of Expanded Learning Time (ELT) Offered</v>
      </c>
      <c r="T32" t="str">
        <f t="shared" si="18"/>
        <v>Student Growth Percentile for Low-Income Students
Evidence of teachers incorporating student data to design coherent lessons.
Student Credit Accruals (HS Students)
Student Performance on January Regents Exams</v>
      </c>
      <c r="U32" t="str">
        <f t="shared" si="19"/>
        <v xml:space="preserve">
Teachers Rated as "Effective" and "Highly Effective"
Teacher Attendance at Professional Development</v>
      </c>
      <c r="V32" t="str">
        <f t="shared" si="20"/>
        <v>Student Growth Percentile for Low-Income Students
Student Average Daily Attendance
Student Discipline Referrals
Student Truancy Rate</v>
      </c>
      <c r="W32" t="str">
        <f t="shared" si="21"/>
        <v xml:space="preserve">
Parent Attendance at Workshops
Parent Participation in District/School Surveys</v>
      </c>
    </row>
    <row r="33" spans="2:23" x14ac:dyDescent="0.3">
      <c r="B33" s="124"/>
      <c r="C33" s="153"/>
      <c r="D33" s="153"/>
      <c r="E33" s="153"/>
      <c r="F33" s="153"/>
      <c r="G33" s="153"/>
      <c r="H33" s="153"/>
      <c r="I33" s="153"/>
      <c r="J33" s="153"/>
      <c r="K33" s="153"/>
      <c r="L33" s="153"/>
      <c r="N33" t="str">
        <f t="shared" si="1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3" t="str">
        <f t="shared" si="13"/>
        <v/>
      </c>
      <c r="P33" t="str">
        <f t="shared" si="14"/>
        <v/>
      </c>
      <c r="Q33" t="str">
        <f t="shared" si="15"/>
        <v/>
      </c>
      <c r="R33" t="str">
        <f t="shared" si="16"/>
        <v/>
      </c>
      <c r="S33" t="str">
        <f t="shared" si="17"/>
        <v>Student Growth Percentile for Low-Income Students
Evidence of teachers incorporating student data to design coherent lessons.
Student Participation in ELT Opportunities
Minutes of Expanded Learning Time (ELT) Offered</v>
      </c>
      <c r="T33" t="str">
        <f t="shared" si="18"/>
        <v>Student Growth Percentile for Low-Income Students
Evidence of teachers incorporating student data to design coherent lessons.
Student Credit Accruals (HS Students)
Student Performance on January Regents Exams</v>
      </c>
      <c r="U33" t="str">
        <f t="shared" si="19"/>
        <v xml:space="preserve">
Teachers Rated as "Effective" and "Highly Effective"
Teacher Attendance at Professional Development</v>
      </c>
      <c r="V33" t="str">
        <f t="shared" si="20"/>
        <v>Student Growth Percentile for Low-Income Students
Student Average Daily Attendance
Student Discipline Referrals
Student Truancy Rate</v>
      </c>
      <c r="W33" t="str">
        <f t="shared" si="21"/>
        <v xml:space="preserve">
Parent Attendance at Workshops
Parent Participation in District/School Surveys</v>
      </c>
    </row>
    <row r="34" spans="2:23" x14ac:dyDescent="0.3">
      <c r="B34" s="124"/>
      <c r="C34" s="153"/>
      <c r="D34" s="153"/>
      <c r="E34" s="153"/>
      <c r="F34" s="153"/>
      <c r="G34" s="153"/>
      <c r="H34" s="153"/>
      <c r="I34" s="153"/>
      <c r="J34" s="153"/>
      <c r="K34" s="153"/>
      <c r="L34" s="153"/>
      <c r="N34" t="str">
        <f t="shared" si="1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4" t="str">
        <f t="shared" si="13"/>
        <v/>
      </c>
      <c r="P34" t="str">
        <f t="shared" si="14"/>
        <v/>
      </c>
      <c r="Q34" t="str">
        <f t="shared" si="15"/>
        <v/>
      </c>
      <c r="R34" t="str">
        <f t="shared" si="16"/>
        <v/>
      </c>
      <c r="S34" t="str">
        <f t="shared" si="17"/>
        <v>Student Growth Percentile for Low-Income Students
Evidence of teachers incorporating student data to design coherent lessons.
Student Participation in ELT Opportunities
Minutes of Expanded Learning Time (ELT) Offered</v>
      </c>
      <c r="T34" t="str">
        <f t="shared" si="18"/>
        <v>Student Growth Percentile for Low-Income Students
Evidence of teachers incorporating student data to design coherent lessons.
Student Credit Accruals (HS Students)
Student Performance on January Regents Exams</v>
      </c>
      <c r="U34" t="str">
        <f t="shared" si="19"/>
        <v xml:space="preserve">
Teachers Rated as "Effective" and "Highly Effective"
Teacher Attendance at Professional Development</v>
      </c>
      <c r="V34" t="str">
        <f t="shared" si="20"/>
        <v>Student Growth Percentile for Low-Income Students
Student Average Daily Attendance
Student Discipline Referrals
Student Truancy Rate</v>
      </c>
      <c r="W34" t="str">
        <f t="shared" si="21"/>
        <v xml:space="preserve">
Parent Attendance at Workshops
Parent Participation in District/School Surveys</v>
      </c>
    </row>
    <row r="35" spans="2:23" x14ac:dyDescent="0.3">
      <c r="B35" s="124"/>
      <c r="C35" s="153"/>
      <c r="D35" s="153"/>
      <c r="E35" s="153"/>
      <c r="F35" s="153"/>
      <c r="G35" s="153"/>
      <c r="H35" s="153"/>
      <c r="I35" s="153"/>
      <c r="J35" s="153"/>
      <c r="K35" s="153"/>
      <c r="L35" s="153"/>
      <c r="N35" t="str">
        <f t="shared" si="12"/>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O35" t="str">
        <f t="shared" si="13"/>
        <v/>
      </c>
      <c r="P35" t="str">
        <f t="shared" si="14"/>
        <v/>
      </c>
      <c r="Q35" t="str">
        <f t="shared" si="15"/>
        <v/>
      </c>
      <c r="R35" t="str">
        <f t="shared" si="16"/>
        <v/>
      </c>
      <c r="S35" t="str">
        <f t="shared" si="17"/>
        <v>Student Growth Percentile for Low-Income Students
Evidence of teachers incorporating student data to design coherent lessons.
Student Participation in ELT Opportunities
Minutes of Expanded Learning Time (ELT) Offered</v>
      </c>
      <c r="T35" t="str">
        <f t="shared" si="18"/>
        <v>Student Growth Percentile for Low-Income Students
Evidence of teachers incorporating student data to design coherent lessons.
Student Credit Accruals (HS Students)
Student Performance on January Regents Exams</v>
      </c>
      <c r="U35" t="str">
        <f t="shared" si="19"/>
        <v xml:space="preserve">
Teachers Rated as "Effective" and "Highly Effective"
Teacher Attendance at Professional Development</v>
      </c>
      <c r="V35" t="str">
        <f t="shared" si="20"/>
        <v>Student Growth Percentile for Low-Income Students
Student Average Daily Attendance
Student Discipline Referrals
Student Truancy Rate</v>
      </c>
      <c r="W35" t="str">
        <f t="shared" si="21"/>
        <v xml:space="preserve">
Parent Attendance at Workshops
Parent Participation in District/School Surveys</v>
      </c>
    </row>
  </sheetData>
  <protectedRanges>
    <protectedRange sqref="C4:L35 B20:B35" name="Range1"/>
  </protectedRanges>
  <customSheetViews>
    <customSheetView guid="{FE77BB71-5BF9-4AB3-8CB7-40822B8D7754}" hiddenColumns="1">
      <colBreaks count="1" manualBreakCount="1">
        <brk id="12" max="1048575" man="1"/>
      </colBreaks>
      <pageMargins left="0.45" right="0.45" top="0.5" bottom="0.5" header="0.3" footer="0.05"/>
      <pageSetup scale="80" orientation="landscape" r:id="rId1"/>
    </customSheetView>
    <customSheetView guid="{314EE3D1-E070-4CC7-AC0A-800D99D32560}" hiddenColumns="1">
      <colBreaks count="1" manualBreakCount="1">
        <brk id="12" max="1048575" man="1"/>
      </colBreaks>
      <pageMargins left="0.45" right="0.45" top="0.5" bottom="0.5" header="0.3" footer="0.05"/>
      <pageSetup scale="80" orientation="landscape" r:id="rId2"/>
    </customSheetView>
  </customSheetViews>
  <mergeCells count="1">
    <mergeCell ref="B1:L1"/>
  </mergeCells>
  <pageMargins left="0.45" right="0.45" top="0.5" bottom="0.5" header="0.3" footer="0.05"/>
  <pageSetup scale="85" orientation="landscape" r:id="rId3"/>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33"/>
  <sheetViews>
    <sheetView zoomScale="75" zoomScaleNormal="75" workbookViewId="0"/>
  </sheetViews>
  <sheetFormatPr defaultRowHeight="14.4" x14ac:dyDescent="0.3"/>
  <cols>
    <col min="1" max="1" width="5.5546875" customWidth="1"/>
    <col min="2" max="3" width="18.6640625" customWidth="1"/>
    <col min="4" max="4" width="122.6640625" customWidth="1"/>
    <col min="5" max="5" width="135.6640625" style="105" customWidth="1"/>
  </cols>
  <sheetData>
    <row r="1" spans="2:5" ht="18" x14ac:dyDescent="0.3">
      <c r="B1" s="233" t="s">
        <v>6</v>
      </c>
      <c r="C1" s="233"/>
      <c r="D1" s="233"/>
      <c r="E1" s="235" t="s">
        <v>421</v>
      </c>
    </row>
    <row r="2" spans="2:5" x14ac:dyDescent="0.3">
      <c r="E2" s="236"/>
    </row>
    <row r="3" spans="2:5" ht="43.2" x14ac:dyDescent="0.3">
      <c r="B3" s="239" t="s">
        <v>6</v>
      </c>
      <c r="C3" s="238"/>
      <c r="D3" s="135" t="s">
        <v>306</v>
      </c>
      <c r="E3" s="121" t="str">
        <f>D3</f>
        <v xml:space="preserve">The district examines school systems and makes intentional decisions to identify and provide critical expectations, supports and structures in all areas of need so that schools are able to respond to their community and ensure that all students are successful.
</v>
      </c>
    </row>
    <row r="4" spans="2:5" ht="15" customHeight="1" x14ac:dyDescent="0.3">
      <c r="B4" s="240" t="s">
        <v>418</v>
      </c>
      <c r="C4" s="241"/>
      <c r="D4" s="136" t="s">
        <v>544</v>
      </c>
      <c r="E4" s="121"/>
    </row>
    <row r="5" spans="2:5" ht="15" customHeight="1" x14ac:dyDescent="0.3">
      <c r="B5" s="240" t="s">
        <v>419</v>
      </c>
      <c r="C5" s="241"/>
      <c r="D5" s="141" t="s">
        <v>545</v>
      </c>
      <c r="E5" s="121"/>
    </row>
    <row r="6" spans="2:5" x14ac:dyDescent="0.3">
      <c r="B6" s="140"/>
      <c r="C6" s="140"/>
      <c r="E6" s="107" t="s">
        <v>197</v>
      </c>
    </row>
    <row r="7" spans="2:5" ht="90" customHeight="1" x14ac:dyDescent="0.3">
      <c r="B7" s="239" t="s">
        <v>273</v>
      </c>
      <c r="C7" s="238"/>
      <c r="D7" s="137" t="s">
        <v>546</v>
      </c>
      <c r="E7" s="106"/>
    </row>
    <row r="8" spans="2:5" x14ac:dyDescent="0.3">
      <c r="B8" s="27"/>
      <c r="C8" s="27"/>
      <c r="E8" s="107" t="s">
        <v>305</v>
      </c>
    </row>
    <row r="9" spans="2:5" ht="77.25" customHeight="1" x14ac:dyDescent="0.3">
      <c r="B9" s="237" t="s">
        <v>96</v>
      </c>
      <c r="C9" s="238"/>
      <c r="D9" s="137" t="s">
        <v>543</v>
      </c>
      <c r="E9" s="106"/>
    </row>
    <row r="10" spans="2:5" ht="60" customHeight="1" x14ac:dyDescent="0.3">
      <c r="B10" s="239" t="s">
        <v>97</v>
      </c>
      <c r="C10" s="238"/>
      <c r="D10" s="137" t="str">
        <f>'Leading Indicators'!N35</f>
        <v>Student Growth Percentile for Low-Income Students
Student Average Daily Attendance
Evidence of teachers incorporating student data to design coherent lessons.
Student Performance on January Regents Exams
Student Participation in ELT Opportunities
Minutes of Expanded Learning Time (ELT) Offered
Teacher Attendance at Professional Development
Parent Attendance at Workshops
Parent Participation in District/School Surveys</v>
      </c>
      <c r="E10" s="106"/>
    </row>
    <row r="11" spans="2:5" x14ac:dyDescent="0.3">
      <c r="B11" s="27"/>
      <c r="C11" s="27"/>
      <c r="E11" s="108"/>
    </row>
    <row r="12" spans="2:5" ht="57.6" x14ac:dyDescent="0.3">
      <c r="B12" s="26" t="s">
        <v>95</v>
      </c>
      <c r="C12" s="28" t="s">
        <v>94</v>
      </c>
      <c r="D12" s="138" t="s">
        <v>274</v>
      </c>
      <c r="E12" s="107" t="s">
        <v>196</v>
      </c>
    </row>
    <row r="13" spans="2:5" ht="28.8" x14ac:dyDescent="0.3">
      <c r="B13" s="175">
        <v>42605</v>
      </c>
      <c r="C13" s="175">
        <v>42608</v>
      </c>
      <c r="D13" s="137" t="s">
        <v>504</v>
      </c>
      <c r="E13" s="108"/>
    </row>
    <row r="14" spans="2:5" ht="28.8" x14ac:dyDescent="0.3">
      <c r="B14" s="175">
        <v>42736</v>
      </c>
      <c r="C14" s="175">
        <v>42856</v>
      </c>
      <c r="D14" s="137" t="s">
        <v>505</v>
      </c>
      <c r="E14" s="108"/>
    </row>
    <row r="15" spans="2:5" ht="28.8" x14ac:dyDescent="0.3">
      <c r="B15" s="175">
        <v>42614</v>
      </c>
      <c r="C15" s="175">
        <v>42916</v>
      </c>
      <c r="D15" s="137" t="s">
        <v>506</v>
      </c>
      <c r="E15" s="108"/>
    </row>
    <row r="16" spans="2:5" ht="28.8" x14ac:dyDescent="0.3">
      <c r="B16" s="175">
        <v>42614</v>
      </c>
      <c r="C16" s="175">
        <v>42916</v>
      </c>
      <c r="D16" s="137" t="s">
        <v>507</v>
      </c>
      <c r="E16" s="108"/>
    </row>
    <row r="17" spans="2:5" ht="28.8" x14ac:dyDescent="0.3">
      <c r="B17" s="175">
        <v>42614</v>
      </c>
      <c r="C17" s="175">
        <v>42551</v>
      </c>
      <c r="D17" s="137" t="s">
        <v>508</v>
      </c>
      <c r="E17" s="108"/>
    </row>
    <row r="18" spans="2:5" ht="43.2" x14ac:dyDescent="0.3">
      <c r="B18" s="175">
        <v>42614</v>
      </c>
      <c r="C18" s="175">
        <v>42644</v>
      </c>
      <c r="D18" s="137" t="s">
        <v>510</v>
      </c>
      <c r="E18" s="108"/>
    </row>
    <row r="19" spans="2:5" ht="43.2" x14ac:dyDescent="0.3">
      <c r="B19" s="175">
        <v>42614</v>
      </c>
      <c r="C19" s="175">
        <v>42644</v>
      </c>
      <c r="D19" s="137" t="s">
        <v>509</v>
      </c>
      <c r="E19" s="108"/>
    </row>
    <row r="20" spans="2:5" ht="43.2" x14ac:dyDescent="0.3">
      <c r="B20" s="175">
        <v>42614</v>
      </c>
      <c r="C20" s="175">
        <v>42461</v>
      </c>
      <c r="D20" s="137" t="s">
        <v>511</v>
      </c>
      <c r="E20" s="108"/>
    </row>
    <row r="21" spans="2:5" ht="43.2" x14ac:dyDescent="0.3">
      <c r="B21" s="175">
        <v>42614</v>
      </c>
      <c r="C21" s="175">
        <v>42916</v>
      </c>
      <c r="D21" s="137" t="s">
        <v>523</v>
      </c>
      <c r="E21" s="108"/>
    </row>
    <row r="22" spans="2:5" ht="28.8" x14ac:dyDescent="0.3">
      <c r="B22" s="175">
        <v>42615</v>
      </c>
      <c r="C22" s="175">
        <v>42916</v>
      </c>
      <c r="D22" s="137" t="s">
        <v>512</v>
      </c>
      <c r="E22" s="108"/>
    </row>
    <row r="23" spans="2:5" ht="43.2" x14ac:dyDescent="0.3">
      <c r="B23" s="175">
        <v>42614</v>
      </c>
      <c r="C23" s="175">
        <v>42461</v>
      </c>
      <c r="D23" s="137" t="s">
        <v>513</v>
      </c>
      <c r="E23" s="108"/>
    </row>
    <row r="24" spans="2:5" ht="28.8" x14ac:dyDescent="0.3">
      <c r="B24" s="25" t="s">
        <v>514</v>
      </c>
      <c r="C24" s="175">
        <v>42856</v>
      </c>
      <c r="D24" s="137" t="s">
        <v>515</v>
      </c>
      <c r="E24" s="108"/>
    </row>
    <row r="25" spans="2:5" ht="28.8" x14ac:dyDescent="0.3">
      <c r="B25" s="25" t="s">
        <v>517</v>
      </c>
      <c r="C25" s="175">
        <v>42675</v>
      </c>
      <c r="D25" s="178" t="s">
        <v>516</v>
      </c>
    </row>
    <row r="26" spans="2:5" ht="28.8" x14ac:dyDescent="0.3">
      <c r="B26" s="188">
        <v>42611</v>
      </c>
      <c r="C26" s="175">
        <v>42612</v>
      </c>
      <c r="D26" s="178" t="s">
        <v>521</v>
      </c>
    </row>
    <row r="27" spans="2:5" ht="43.2" x14ac:dyDescent="0.3">
      <c r="B27" s="175">
        <v>42675</v>
      </c>
      <c r="C27" s="175">
        <v>42766</v>
      </c>
      <c r="D27" s="178" t="s">
        <v>522</v>
      </c>
    </row>
    <row r="28" spans="2:5" ht="43.2" x14ac:dyDescent="0.3">
      <c r="B28" s="175">
        <v>42552</v>
      </c>
      <c r="C28" s="175">
        <v>42613</v>
      </c>
      <c r="D28" s="178" t="s">
        <v>524</v>
      </c>
    </row>
    <row r="29" spans="2:5" ht="28.8" x14ac:dyDescent="0.3">
      <c r="B29" s="25" t="s">
        <v>518</v>
      </c>
      <c r="C29" s="175">
        <v>42916</v>
      </c>
      <c r="D29" s="178" t="s">
        <v>525</v>
      </c>
    </row>
    <row r="30" spans="2:5" ht="43.2" x14ac:dyDescent="0.3">
      <c r="B30" s="175">
        <v>42614</v>
      </c>
      <c r="C30" s="175">
        <v>42551</v>
      </c>
      <c r="D30" s="187" t="s">
        <v>529</v>
      </c>
    </row>
    <row r="31" spans="2:5" ht="28.8" x14ac:dyDescent="0.3">
      <c r="B31" s="25" t="s">
        <v>519</v>
      </c>
      <c r="C31" s="175">
        <v>42681</v>
      </c>
      <c r="D31" s="178" t="s">
        <v>528</v>
      </c>
    </row>
    <row r="32" spans="2:5" ht="43.2" x14ac:dyDescent="0.3">
      <c r="B32" s="25" t="s">
        <v>520</v>
      </c>
      <c r="C32" s="175">
        <v>42682</v>
      </c>
      <c r="D32" s="178" t="s">
        <v>526</v>
      </c>
    </row>
    <row r="33" spans="2:4" ht="43.2" x14ac:dyDescent="0.3">
      <c r="B33" s="175">
        <v>42430</v>
      </c>
      <c r="C33" s="175">
        <v>42491</v>
      </c>
      <c r="D33" s="178" t="s">
        <v>527</v>
      </c>
    </row>
  </sheetData>
  <customSheetViews>
    <customSheetView guid="{FE77BB71-5BF9-4AB3-8CB7-40822B8D7754}">
      <selection activeCell="D8" sqref="D6:D8"/>
      <pageMargins left="0.45" right="0.45" top="0.5" bottom="0.5" header="0.3" footer="0.05"/>
      <pageSetup scale="80" orientation="landscape" r:id="rId1"/>
      <headerFooter>
        <oddFooter>&amp;R&amp;P</oddFooter>
      </headerFooter>
    </customSheetView>
    <customSheetView guid="{314EE3D1-E070-4CC7-AC0A-800D99D32560}">
      <selection activeCell="E10" sqref="E1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1:C11 B8:C8 D3 B5:C6 B13:C33"/>
  </dataValidations>
  <pageMargins left="0.45" right="0.45" top="0.5" bottom="0.5" header="0.3" footer="0.05"/>
  <pageSetup scale="80" orientation="landscape" r:id="rId3"/>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23"/>
  <sheetViews>
    <sheetView zoomScale="70" zoomScaleNormal="70" workbookViewId="0"/>
  </sheetViews>
  <sheetFormatPr defaultRowHeight="14.4" x14ac:dyDescent="0.3"/>
  <cols>
    <col min="1" max="1" width="5.44140625" customWidth="1"/>
    <col min="2" max="3" width="18.6640625" customWidth="1"/>
    <col min="4" max="4" width="122.6640625" customWidth="1"/>
    <col min="5" max="5" width="135.6640625" style="132" customWidth="1"/>
  </cols>
  <sheetData>
    <row r="1" spans="2:5" ht="18.75" customHeight="1" x14ac:dyDescent="0.3">
      <c r="B1" s="233" t="s">
        <v>191</v>
      </c>
      <c r="C1" s="233"/>
      <c r="D1" s="233"/>
      <c r="E1" s="235" t="s">
        <v>421</v>
      </c>
    </row>
    <row r="2" spans="2:5" x14ac:dyDescent="0.3">
      <c r="E2" s="236"/>
    </row>
    <row r="3" spans="2:5" ht="30" customHeight="1" x14ac:dyDescent="0.3">
      <c r="B3" s="239" t="s">
        <v>93</v>
      </c>
      <c r="C3" s="238"/>
      <c r="D3" s="135" t="s">
        <v>1</v>
      </c>
      <c r="E3" s="121" t="str">
        <f>D3</f>
        <v>SOP 2.1 - The district works collaboratively with the school to provide opportunities and supports for the school leader to create, develop and nurture a school environment that is responsive to the needs of the entire school community.</v>
      </c>
    </row>
    <row r="4" spans="2:5" ht="15" customHeight="1" x14ac:dyDescent="0.3">
      <c r="B4" s="240" t="s">
        <v>418</v>
      </c>
      <c r="C4" s="241"/>
      <c r="D4" s="136" t="s">
        <v>544</v>
      </c>
      <c r="E4" s="121"/>
    </row>
    <row r="5" spans="2:5" ht="15" customHeight="1" x14ac:dyDescent="0.3">
      <c r="B5" s="240" t="s">
        <v>419</v>
      </c>
      <c r="C5" s="241"/>
      <c r="D5" s="141" t="s">
        <v>549</v>
      </c>
      <c r="E5" s="121"/>
    </row>
    <row r="6" spans="2:5" x14ac:dyDescent="0.3">
      <c r="B6" s="140"/>
      <c r="C6" s="140"/>
      <c r="E6" s="107" t="s">
        <v>197</v>
      </c>
    </row>
    <row r="7" spans="2:5" ht="90" customHeight="1" x14ac:dyDescent="0.3">
      <c r="B7" s="239" t="s">
        <v>273</v>
      </c>
      <c r="C7" s="238"/>
      <c r="D7" s="137" t="s">
        <v>465</v>
      </c>
      <c r="E7" s="106"/>
    </row>
    <row r="8" spans="2:5" x14ac:dyDescent="0.3">
      <c r="B8" s="27"/>
      <c r="C8" s="27"/>
      <c r="E8" s="107" t="s">
        <v>305</v>
      </c>
    </row>
    <row r="9" spans="2:5" ht="75" customHeight="1" x14ac:dyDescent="0.3">
      <c r="B9" s="237" t="s">
        <v>96</v>
      </c>
      <c r="C9" s="238"/>
      <c r="D9" s="137" t="s">
        <v>466</v>
      </c>
      <c r="E9" s="106"/>
    </row>
    <row r="10" spans="2:5" ht="60" customHeight="1" x14ac:dyDescent="0.3">
      <c r="B10" s="239" t="s">
        <v>97</v>
      </c>
      <c r="C10" s="238"/>
      <c r="D10" s="137" t="str">
        <f>'Leading Indicators'!S35</f>
        <v>Student Growth Percentile for Low-Income Students
Evidence of teachers incorporating student data to design coherent lessons.
Student Participation in ELT Opportunities
Minutes of Expanded Learning Time (ELT) Offered</v>
      </c>
      <c r="E10" s="106"/>
    </row>
    <row r="11" spans="2:5" x14ac:dyDescent="0.3">
      <c r="B11" s="27"/>
      <c r="C11" s="27"/>
      <c r="E11" s="108"/>
    </row>
    <row r="12" spans="2:5" ht="57.6" x14ac:dyDescent="0.3">
      <c r="B12" s="26" t="s">
        <v>95</v>
      </c>
      <c r="C12" s="28" t="s">
        <v>94</v>
      </c>
      <c r="D12" s="138" t="s">
        <v>274</v>
      </c>
      <c r="E12" s="107" t="s">
        <v>196</v>
      </c>
    </row>
    <row r="13" spans="2:5" ht="43.2" x14ac:dyDescent="0.3">
      <c r="B13" s="175">
        <v>42610</v>
      </c>
      <c r="C13" s="175">
        <v>42612</v>
      </c>
      <c r="D13" s="137" t="s">
        <v>467</v>
      </c>
      <c r="E13" s="108"/>
    </row>
    <row r="14" spans="2:5" ht="28.8" x14ac:dyDescent="0.3">
      <c r="B14" s="176"/>
      <c r="C14" s="177"/>
      <c r="D14" s="178" t="s">
        <v>470</v>
      </c>
      <c r="E14" s="179"/>
    </row>
    <row r="15" spans="2:5" x14ac:dyDescent="0.3">
      <c r="B15" s="25"/>
      <c r="C15" s="25"/>
      <c r="D15" s="137" t="s">
        <v>471</v>
      </c>
      <c r="E15" s="108"/>
    </row>
    <row r="16" spans="2:5" x14ac:dyDescent="0.3">
      <c r="B16" s="25"/>
      <c r="C16" s="25"/>
      <c r="D16" s="137" t="s">
        <v>472</v>
      </c>
      <c r="E16" s="108"/>
    </row>
    <row r="17" spans="2:5" ht="28.8" x14ac:dyDescent="0.3">
      <c r="B17" s="25"/>
      <c r="C17" s="25"/>
      <c r="D17" s="137" t="s">
        <v>473</v>
      </c>
      <c r="E17" s="108"/>
    </row>
    <row r="18" spans="2:5" x14ac:dyDescent="0.3">
      <c r="B18" s="25"/>
      <c r="C18" s="25"/>
      <c r="D18" s="137"/>
      <c r="E18" s="108"/>
    </row>
    <row r="19" spans="2:5" x14ac:dyDescent="0.3">
      <c r="B19" s="25"/>
      <c r="C19" s="25"/>
      <c r="D19" s="137"/>
      <c r="E19" s="108"/>
    </row>
    <row r="20" spans="2:5" x14ac:dyDescent="0.3">
      <c r="B20" s="25"/>
      <c r="C20" s="25"/>
      <c r="D20" s="137"/>
      <c r="E20" s="108"/>
    </row>
    <row r="21" spans="2:5" x14ac:dyDescent="0.3">
      <c r="B21" s="25"/>
      <c r="C21" s="25"/>
      <c r="D21" s="137"/>
      <c r="E21" s="108"/>
    </row>
    <row r="22" spans="2:5" x14ac:dyDescent="0.3">
      <c r="B22" s="25"/>
      <c r="C22" s="25"/>
      <c r="D22" s="137"/>
      <c r="E22" s="108"/>
    </row>
    <row r="23" spans="2:5" x14ac:dyDescent="0.3">
      <c r="B23" s="25"/>
      <c r="C23" s="25"/>
      <c r="D23" s="137"/>
      <c r="E23" s="108"/>
    </row>
  </sheetData>
  <customSheetViews>
    <customSheetView guid="{FE77BB71-5BF9-4AB3-8CB7-40822B8D7754}" hiddenColumns="1">
      <pageMargins left="0.45" right="0.45" top="0.5" bottom="0.5" header="0.3" footer="0.05"/>
      <pageSetup scale="80" orientation="landscape" r:id="rId1"/>
      <headerFooter>
        <oddFooter>&amp;R&amp;P</oddFooter>
      </headerFooter>
    </customSheetView>
    <customSheetView guid="{314EE3D1-E070-4CC7-AC0A-800D99D32560}"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1:C11 B8:C8 D3 B5:C6 B13:C23"/>
  </dataValidation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DCIP Cover Page</vt:lpstr>
      <vt:lpstr>Assurances</vt:lpstr>
      <vt:lpstr>District Leadership Team</vt:lpstr>
      <vt:lpstr>District Info Sheet</vt:lpstr>
      <vt:lpstr>Overview</vt:lpstr>
      <vt:lpstr>PS Reform Model</vt:lpstr>
      <vt:lpstr>Leading Indicators</vt:lpstr>
      <vt:lpstr>Tenet 1</vt:lpstr>
      <vt:lpstr>Tenet 2</vt:lpstr>
      <vt:lpstr>Tenet 3</vt:lpstr>
      <vt:lpstr>Tenet 4</vt:lpstr>
      <vt:lpstr>Tenet 5</vt:lpstr>
      <vt:lpstr>Tenet 6</vt:lpstr>
      <vt:lpstr>Set-Asides</vt:lpstr>
      <vt:lpstr>AllocationPlan-Improvement</vt:lpstr>
      <vt:lpstr>AllocationPlan-PE</vt:lpstr>
      <vt:lpstr>SI Set Aside Rates</vt:lpstr>
      <vt:lpstr>'PS Reform Model'!_Toc279146926</vt:lpstr>
      <vt:lpstr>'AllocationPlan-Improvement'!Print_Area</vt:lpstr>
      <vt:lpstr>'AllocationPlan-PE'!Print_Area</vt:lpstr>
      <vt:lpstr>Assurances!Print_Area</vt:lpstr>
      <vt:lpstr>'DCIP Cover Page'!Print_Area</vt:lpstr>
      <vt:lpstr>'District Info Sheet'!Print_Area</vt:lpstr>
      <vt:lpstr>'District Leadership Team'!Print_Area</vt:lpstr>
      <vt:lpstr>'Leading Indicators'!Print_Area</vt:lpstr>
      <vt:lpstr>Overview!Print_Area</vt:lpstr>
      <vt:lpstr>'PS Reform Model'!Print_Area</vt:lpstr>
      <vt:lpstr>'Set-Asides'!Print_Area</vt:lpstr>
      <vt:lpstr>'SI Set Aside Rates'!Print_Area</vt:lpstr>
      <vt:lpstr>'Tenet 1'!Print_Area</vt:lpstr>
      <vt:lpstr>'Tenet 2'!Print_Area</vt:lpstr>
      <vt:lpstr>'Tenet 3'!Print_Area</vt:lpstr>
      <vt:lpstr>'Tenet 4'!Print_Area</vt:lpstr>
      <vt:lpstr>'Tenet 5'!Print_Area</vt:lpstr>
      <vt:lpstr>'Tenet 6'!Print_Area</vt:lpstr>
      <vt:lpstr>'AllocationPlan-Improvement'!Print_Titles</vt:lpstr>
      <vt:lpstr>'AllocationPlan-PE'!Print_Titles</vt:lpstr>
      <vt:lpstr>'District Info Sheet'!Print_Titles</vt:lpstr>
      <vt:lpstr>'District Leadership Team'!Print_Titles</vt:lpstr>
      <vt:lpstr>SIpercent</vt:lpstr>
    </vt:vector>
  </TitlesOfParts>
  <Company>NYSED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Harmon</dc:creator>
  <cp:lastModifiedBy>Windows User</cp:lastModifiedBy>
  <cp:lastPrinted>2016-06-06T14:10:14Z</cp:lastPrinted>
  <dcterms:created xsi:type="dcterms:W3CDTF">2014-01-09T14:13:35Z</dcterms:created>
  <dcterms:modified xsi:type="dcterms:W3CDTF">2016-06-06T23:51:45Z</dcterms:modified>
</cp:coreProperties>
</file>